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70" windowWidth="15600" windowHeight="9795" activeTab="2"/>
  </bookViews>
  <sheets>
    <sheet name="итоги 1 четве. 2021-2022 уч (3" sheetId="13" r:id="rId1"/>
    <sheet name="итоги за 2 четверть" sheetId="11" r:id="rId2"/>
    <sheet name="3- четверть 2022 г." sheetId="5" r:id="rId3"/>
    <sheet name="4- четверть 2022г. (2)" sheetId="12" r:id="rId4"/>
    <sheet name="Лист1" sheetId="7" r:id="rId5"/>
    <sheet name="Лист3" sheetId="9" r:id="rId6"/>
    <sheet name="Лист2" sheetId="8" r:id="rId7"/>
    <sheet name="Отчет о совместимости" sheetId="10" r:id="rId8"/>
  </sheets>
  <definedNames>
    <definedName name="_xlnm._FilterDatabase" localSheetId="2" hidden="1">'3- четверть 2022 г.'!#REF!</definedName>
    <definedName name="_xlnm._FilterDatabase" localSheetId="3" hidden="1">'4- четверть 2022г. (2)'!#REF!</definedName>
  </definedNames>
  <calcPr calcId="145621"/>
</workbook>
</file>

<file path=xl/calcChain.xml><?xml version="1.0" encoding="utf-8"?>
<calcChain xmlns="http://schemas.openxmlformats.org/spreadsheetml/2006/main">
  <c r="K49" i="5" l="1"/>
  <c r="X25" i="5" l="1"/>
  <c r="Y49" i="5" l="1"/>
  <c r="N49" i="5"/>
  <c r="O49" i="5"/>
  <c r="P49" i="5"/>
  <c r="R49" i="5"/>
  <c r="S49" i="5"/>
  <c r="T49" i="5"/>
  <c r="U49" i="5"/>
  <c r="H49" i="5"/>
  <c r="I49" i="5"/>
  <c r="J49" i="5"/>
  <c r="L49" i="5"/>
  <c r="M49" i="5"/>
  <c r="E49" i="5"/>
  <c r="V48" i="5"/>
  <c r="W48" i="5"/>
  <c r="X48" i="5"/>
  <c r="V44" i="5"/>
  <c r="W44" i="5"/>
  <c r="X44" i="5"/>
  <c r="V39" i="5"/>
  <c r="W39" i="5"/>
  <c r="X39" i="5"/>
  <c r="V35" i="5"/>
  <c r="W35" i="5"/>
  <c r="X35" i="5"/>
  <c r="X31" i="11" l="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30" i="11"/>
  <c r="W47" i="11" l="1"/>
  <c r="I25" i="11"/>
  <c r="H25" i="11"/>
  <c r="M25" i="11"/>
  <c r="W49" i="13"/>
  <c r="V49" i="13"/>
  <c r="K48" i="11" l="1"/>
  <c r="N48" i="11"/>
  <c r="W36" i="11"/>
  <c r="V36" i="11"/>
  <c r="W30" i="11"/>
  <c r="W31" i="11"/>
  <c r="W32" i="11"/>
  <c r="W33" i="11"/>
  <c r="W34" i="11"/>
  <c r="W37" i="11"/>
  <c r="W38" i="11"/>
  <c r="W39" i="11"/>
  <c r="W40" i="11"/>
  <c r="W41" i="11"/>
  <c r="W42" i="11"/>
  <c r="W43" i="11"/>
  <c r="W44" i="11"/>
  <c r="W45" i="11"/>
  <c r="W46" i="11"/>
  <c r="G48" i="11"/>
  <c r="X13" i="11"/>
  <c r="Y25" i="11"/>
  <c r="W15" i="11"/>
  <c r="V15" i="11"/>
  <c r="W13" i="11"/>
  <c r="V13" i="11"/>
  <c r="W14" i="11"/>
  <c r="V14" i="11"/>
  <c r="W24" i="11"/>
  <c r="V24" i="11"/>
  <c r="V23" i="11"/>
  <c r="W22" i="11"/>
  <c r="V22" i="11"/>
  <c r="W21" i="11"/>
  <c r="V21" i="11"/>
  <c r="W20" i="11"/>
  <c r="V20" i="11"/>
  <c r="W19" i="11"/>
  <c r="V19" i="11"/>
  <c r="W18" i="11"/>
  <c r="V18" i="11"/>
  <c r="W17" i="11"/>
  <c r="V17" i="11"/>
  <c r="W16" i="11"/>
  <c r="V16" i="11"/>
  <c r="V25" i="11" s="1"/>
  <c r="W11" i="11"/>
  <c r="V11" i="11"/>
  <c r="J25" i="11"/>
  <c r="L25" i="11"/>
  <c r="Y53" i="13"/>
  <c r="X53" i="13"/>
  <c r="V53" i="13"/>
  <c r="D53" i="13"/>
  <c r="X52" i="13"/>
  <c r="W52" i="13"/>
  <c r="V52" i="13"/>
  <c r="X51" i="13"/>
  <c r="W51" i="13"/>
  <c r="W53" i="13" s="1"/>
  <c r="V51" i="13"/>
  <c r="Z49" i="13"/>
  <c r="Y49" i="13"/>
  <c r="R49" i="13"/>
  <c r="M49" i="13"/>
  <c r="L49" i="13"/>
  <c r="K49" i="13"/>
  <c r="J49" i="13"/>
  <c r="I49" i="13"/>
  <c r="H49" i="13"/>
  <c r="F49" i="13"/>
  <c r="E49" i="13"/>
  <c r="D49" i="13"/>
  <c r="X48" i="13"/>
  <c r="W48" i="13"/>
  <c r="V48" i="13"/>
  <c r="X47" i="13"/>
  <c r="W47" i="13"/>
  <c r="X46" i="13"/>
  <c r="W46" i="13"/>
  <c r="V46" i="13"/>
  <c r="X45" i="13"/>
  <c r="W45" i="13"/>
  <c r="X44" i="13"/>
  <c r="W44" i="13"/>
  <c r="V44" i="13"/>
  <c r="X43" i="13"/>
  <c r="W43" i="13"/>
  <c r="V43" i="13"/>
  <c r="X42" i="13"/>
  <c r="W42" i="13"/>
  <c r="X41" i="13"/>
  <c r="W41" i="13"/>
  <c r="V41" i="13"/>
  <c r="X40" i="13"/>
  <c r="W40" i="13"/>
  <c r="V40" i="13"/>
  <c r="X39" i="13"/>
  <c r="W39" i="13"/>
  <c r="V39" i="13"/>
  <c r="X38" i="13"/>
  <c r="W38" i="13"/>
  <c r="V38" i="13"/>
  <c r="X37" i="13"/>
  <c r="W37" i="13"/>
  <c r="X36" i="13"/>
  <c r="W36" i="13"/>
  <c r="X35" i="13"/>
  <c r="W35" i="13"/>
  <c r="V35" i="13"/>
  <c r="X34" i="13"/>
  <c r="W34" i="13"/>
  <c r="V34" i="13"/>
  <c r="X33" i="13"/>
  <c r="W33" i="13"/>
  <c r="V33" i="13"/>
  <c r="X32" i="13"/>
  <c r="X49" i="13" s="1"/>
  <c r="W32" i="13"/>
  <c r="V32" i="13"/>
  <c r="X31" i="13"/>
  <c r="W31" i="13"/>
  <c r="V31" i="13"/>
  <c r="Y25" i="13"/>
  <c r="M25" i="13"/>
  <c r="L25" i="13"/>
  <c r="J25" i="13"/>
  <c r="I25" i="13"/>
  <c r="H25" i="13"/>
  <c r="G25" i="13"/>
  <c r="F25" i="13"/>
  <c r="E25" i="13"/>
  <c r="D25" i="13"/>
  <c r="X24" i="13"/>
  <c r="W24" i="13"/>
  <c r="V24" i="13"/>
  <c r="X23" i="13"/>
  <c r="W23" i="13"/>
  <c r="V23" i="13"/>
  <c r="X22" i="13"/>
  <c r="W22" i="13"/>
  <c r="V22" i="13"/>
  <c r="X21" i="13"/>
  <c r="W21" i="13"/>
  <c r="V21" i="13"/>
  <c r="X20" i="13"/>
  <c r="W20" i="13"/>
  <c r="V20" i="13"/>
  <c r="X19" i="13"/>
  <c r="W19" i="13"/>
  <c r="V19" i="13"/>
  <c r="X18" i="13"/>
  <c r="W18" i="13"/>
  <c r="V18" i="13"/>
  <c r="X17" i="13"/>
  <c r="W17" i="13"/>
  <c r="V17" i="13"/>
  <c r="X16" i="13"/>
  <c r="W16" i="13"/>
  <c r="V16" i="13"/>
  <c r="X15" i="13"/>
  <c r="W15" i="13"/>
  <c r="V15" i="13"/>
  <c r="X14" i="13"/>
  <c r="W14" i="13"/>
  <c r="V14" i="13"/>
  <c r="X13" i="13"/>
  <c r="W13" i="13"/>
  <c r="V13" i="13"/>
  <c r="X12" i="13"/>
  <c r="W12" i="13"/>
  <c r="V12" i="13"/>
  <c r="X11" i="13"/>
  <c r="W11" i="13"/>
  <c r="V11" i="13"/>
  <c r="X10" i="13"/>
  <c r="W10" i="13"/>
  <c r="V10" i="13"/>
  <c r="X9" i="13"/>
  <c r="W9" i="13"/>
  <c r="V9" i="13"/>
  <c r="X8" i="13"/>
  <c r="W8" i="13"/>
  <c r="V8" i="13"/>
  <c r="X7" i="13"/>
  <c r="W7" i="13"/>
  <c r="V7" i="13"/>
  <c r="X6" i="13"/>
  <c r="W6" i="13"/>
  <c r="V6" i="13"/>
  <c r="Y48" i="11" l="1"/>
  <c r="X48" i="11" s="1"/>
  <c r="V47" i="11"/>
  <c r="M48" i="11"/>
  <c r="L48" i="11"/>
  <c r="J48" i="11"/>
  <c r="I48" i="11"/>
  <c r="W48" i="11" s="1"/>
  <c r="H48" i="11"/>
  <c r="E48" i="11"/>
  <c r="D48" i="11"/>
  <c r="R48" i="11"/>
  <c r="F48" i="11"/>
  <c r="E25" i="11"/>
  <c r="X24" i="11"/>
  <c r="D25" i="11"/>
  <c r="X22" i="11" l="1"/>
  <c r="X52" i="5" l="1"/>
  <c r="D25" i="5"/>
  <c r="E25" i="5"/>
  <c r="F25" i="5"/>
  <c r="G25" i="5"/>
  <c r="H25" i="5"/>
  <c r="I25" i="5"/>
  <c r="J25" i="5"/>
  <c r="K25" i="5"/>
  <c r="L25" i="5"/>
  <c r="M25" i="5"/>
  <c r="D54" i="12"/>
  <c r="E54" i="12"/>
  <c r="F54" i="12"/>
  <c r="G54" i="12"/>
  <c r="H54" i="12"/>
  <c r="I54" i="12"/>
  <c r="J54" i="12"/>
  <c r="K54" i="12"/>
  <c r="L54" i="12"/>
  <c r="M54" i="12"/>
  <c r="O54" i="12"/>
  <c r="P54" i="12"/>
  <c r="R54" i="12"/>
  <c r="S54" i="12"/>
  <c r="D58" i="12"/>
  <c r="E58" i="12"/>
  <c r="E59" i="12" l="1"/>
  <c r="E60" i="12" s="1"/>
  <c r="D59" i="12"/>
  <c r="Y58" i="12"/>
  <c r="X57" i="12"/>
  <c r="W57" i="12"/>
  <c r="V57" i="12"/>
  <c r="X56" i="12"/>
  <c r="W56" i="12"/>
  <c r="W58" i="12" s="1"/>
  <c r="V56" i="12"/>
  <c r="Y54" i="12"/>
  <c r="X53" i="12"/>
  <c r="W53" i="12"/>
  <c r="V53" i="12"/>
  <c r="D60" i="12" l="1"/>
  <c r="V54" i="12"/>
  <c r="X54" i="12"/>
  <c r="W54" i="12"/>
  <c r="W59" i="12" s="1"/>
  <c r="X58" i="12"/>
  <c r="Y59" i="12"/>
  <c r="V58" i="12"/>
  <c r="X60" i="12"/>
  <c r="V60" i="12"/>
  <c r="W60" i="12"/>
  <c r="V51" i="5"/>
  <c r="X54" i="5"/>
  <c r="W54" i="5"/>
  <c r="V54" i="5"/>
  <c r="X51" i="5"/>
  <c r="W51" i="5"/>
  <c r="X50" i="5"/>
  <c r="W50" i="5"/>
  <c r="V50" i="5"/>
  <c r="X49" i="5"/>
  <c r="W49" i="5"/>
  <c r="V49" i="5"/>
  <c r="X47" i="5"/>
  <c r="W47" i="5"/>
  <c r="V47" i="5"/>
  <c r="X46" i="5"/>
  <c r="W46" i="5"/>
  <c r="V46" i="5"/>
  <c r="X45" i="5"/>
  <c r="W45" i="5"/>
  <c r="V45" i="5"/>
  <c r="X43" i="5"/>
  <c r="W43" i="5"/>
  <c r="V43" i="5"/>
  <c r="X42" i="5"/>
  <c r="W42" i="5"/>
  <c r="V42" i="5"/>
  <c r="X41" i="5"/>
  <c r="W41" i="5"/>
  <c r="V41" i="5"/>
  <c r="X40" i="5"/>
  <c r="W40" i="5"/>
  <c r="V40" i="5"/>
  <c r="X38" i="5"/>
  <c r="W38" i="5"/>
  <c r="V38" i="5"/>
  <c r="X37" i="5"/>
  <c r="W37" i="5"/>
  <c r="V37" i="5"/>
  <c r="X36" i="5"/>
  <c r="W36" i="5"/>
  <c r="V36" i="5"/>
  <c r="X34" i="5"/>
  <c r="W34" i="5"/>
  <c r="V34" i="5"/>
  <c r="X33" i="5"/>
  <c r="W33" i="5"/>
  <c r="V33" i="5"/>
  <c r="X32" i="5"/>
  <c r="W32" i="5"/>
  <c r="V32" i="5"/>
  <c r="X31" i="5"/>
  <c r="W31" i="5"/>
  <c r="V31" i="5"/>
  <c r="Y25" i="5"/>
  <c r="X59" i="12" l="1"/>
  <c r="V59" i="12"/>
  <c r="V52" i="5"/>
  <c r="W52" i="5"/>
  <c r="V25" i="5"/>
  <c r="W25" i="5"/>
  <c r="W50" i="11" l="1"/>
  <c r="X50" i="11"/>
  <c r="X23" i="11" l="1"/>
  <c r="X21" i="11"/>
  <c r="X20" i="11"/>
  <c r="X19" i="11"/>
  <c r="X18" i="11"/>
  <c r="X17" i="11"/>
  <c r="X16" i="11"/>
  <c r="X15" i="11"/>
  <c r="X14" i="11"/>
  <c r="X12" i="11"/>
  <c r="X11" i="11"/>
  <c r="X10" i="11"/>
  <c r="X9" i="11"/>
  <c r="X8" i="11"/>
  <c r="X7" i="11"/>
  <c r="X6" i="11"/>
  <c r="Y52" i="11"/>
  <c r="D52" i="11"/>
  <c r="X51" i="11"/>
  <c r="W51" i="11"/>
  <c r="W52" i="11" s="1"/>
  <c r="V51" i="11"/>
  <c r="V45" i="11"/>
  <c r="V43" i="11"/>
  <c r="V42" i="11"/>
  <c r="V40" i="11"/>
  <c r="V39" i="11"/>
  <c r="V38" i="11"/>
  <c r="V37" i="11"/>
  <c r="V34" i="11"/>
  <c r="V33" i="11"/>
  <c r="V32" i="11"/>
  <c r="V31" i="11"/>
  <c r="V30" i="11"/>
  <c r="G25" i="11"/>
  <c r="F25" i="11"/>
  <c r="W12" i="11"/>
  <c r="V12" i="11"/>
  <c r="W10" i="11"/>
  <c r="V10" i="11"/>
  <c r="W9" i="11"/>
  <c r="V9" i="11"/>
  <c r="W8" i="11"/>
  <c r="V8" i="11"/>
  <c r="W7" i="11"/>
  <c r="V7" i="11"/>
  <c r="W6" i="11"/>
  <c r="V6" i="11"/>
  <c r="V52" i="11" l="1"/>
  <c r="X52" i="11"/>
  <c r="X53" i="11"/>
  <c r="X54" i="11" s="1"/>
</calcChain>
</file>

<file path=xl/sharedStrings.xml><?xml version="1.0" encoding="utf-8"?>
<sst xmlns="http://schemas.openxmlformats.org/spreadsheetml/2006/main" count="504" uniqueCount="150">
  <si>
    <t xml:space="preserve">ИТОГИ </t>
  </si>
  <si>
    <t>Ф.И.О.классного руководителя</t>
  </si>
  <si>
    <t>класс</t>
  </si>
  <si>
    <t>на начало уч.года</t>
  </si>
  <si>
    <t>на конец уч.года</t>
  </si>
  <si>
    <t>прибыло</t>
  </si>
  <si>
    <t>выбыло</t>
  </si>
  <si>
    <t>"5"</t>
  </si>
  <si>
    <t>"4"</t>
  </si>
  <si>
    <t>"3"</t>
  </si>
  <si>
    <t>"2"</t>
  </si>
  <si>
    <t>"4","5"</t>
  </si>
  <si>
    <t>кол-во девочек</t>
  </si>
  <si>
    <t>из них неусп</t>
  </si>
  <si>
    <t>русский яз.</t>
  </si>
  <si>
    <t>математика</t>
  </si>
  <si>
    <t>родной яз.</t>
  </si>
  <si>
    <t>по 1 предмету</t>
  </si>
  <si>
    <t>по 2 предметам</t>
  </si>
  <si>
    <t xml:space="preserve">по 3 предметам </t>
  </si>
  <si>
    <t>3 и более предмета</t>
  </si>
  <si>
    <t>% успеваемости</t>
  </si>
  <si>
    <t>% качества</t>
  </si>
  <si>
    <t>% посещаемости</t>
  </si>
  <si>
    <t>пропущено дней</t>
  </si>
  <si>
    <t>неаттестовано</t>
  </si>
  <si>
    <t>№ п/п</t>
  </si>
  <si>
    <t>к-во уч-ся</t>
  </si>
  <si>
    <t>успевают на</t>
  </si>
  <si>
    <t>не успевают по</t>
  </si>
  <si>
    <t>Ахмедова М.С.</t>
  </si>
  <si>
    <t>Ахмедова А.А.</t>
  </si>
  <si>
    <t>Умарова П.М.</t>
  </si>
  <si>
    <t>Ахмедова М.А.</t>
  </si>
  <si>
    <t>Алиева П.М.</t>
  </si>
  <si>
    <t>Карасаева Э.А.</t>
  </si>
  <si>
    <t>Итого 1-4 кл.</t>
  </si>
  <si>
    <t>7в</t>
  </si>
  <si>
    <t>5а</t>
  </si>
  <si>
    <t>5б</t>
  </si>
  <si>
    <t>5в</t>
  </si>
  <si>
    <t>Ибрагимова З.К.</t>
  </si>
  <si>
    <t>на конец 2 четверть</t>
  </si>
  <si>
    <t xml:space="preserve"> </t>
  </si>
  <si>
    <t>Гасанова Х.Д.</t>
  </si>
  <si>
    <t>6а</t>
  </si>
  <si>
    <t>6б</t>
  </si>
  <si>
    <t>Мехтиева Н.Н.</t>
  </si>
  <si>
    <t>6в</t>
  </si>
  <si>
    <t>7а</t>
  </si>
  <si>
    <t>7б</t>
  </si>
  <si>
    <t>8а</t>
  </si>
  <si>
    <t>8б</t>
  </si>
  <si>
    <t>8в</t>
  </si>
  <si>
    <t>9а</t>
  </si>
  <si>
    <t>9б</t>
  </si>
  <si>
    <t>9в</t>
  </si>
  <si>
    <t>Итого 5-9 кл.</t>
  </si>
  <si>
    <t>Итого 10-11 классы</t>
  </si>
  <si>
    <t>Итого 5-11 классы</t>
  </si>
  <si>
    <t>Абдулаева З.К.</t>
  </si>
  <si>
    <t>Отчет о совместимости для итоги 3четв. 2017-18 уч.год.xls</t>
  </si>
  <si>
    <t>Дата отчета: 23.03.2018 11:37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</si>
  <si>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</si>
  <si>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</si>
  <si>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</si>
  <si>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</si>
  <si>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Тиномагомедова Д.И.</t>
  </si>
  <si>
    <t>Ибрагимова С.Р.</t>
  </si>
  <si>
    <t>1а</t>
  </si>
  <si>
    <t>Исрапилова М.Г.</t>
  </si>
  <si>
    <t>1б</t>
  </si>
  <si>
    <t>Магомедова З.А.</t>
  </si>
  <si>
    <t>1в</t>
  </si>
  <si>
    <t>Магомедова Р.А.</t>
  </si>
  <si>
    <t>1г</t>
  </si>
  <si>
    <t>Бахарчиева А.Д.</t>
  </si>
  <si>
    <t>Муртазалиева З.О.</t>
  </si>
  <si>
    <t>Юнусова З.И.</t>
  </si>
  <si>
    <t>Исмаилова Х.А.</t>
  </si>
  <si>
    <t>Омарова М.А.</t>
  </si>
  <si>
    <t>Базарганова П.П.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</si>
  <si>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</si>
  <si>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</si>
  <si>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</si>
  <si>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</si>
  <si>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</si>
  <si>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</si>
  <si>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</si>
  <si>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</si>
  <si>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</si>
  <si>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</si>
  <si>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</si>
  <si>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</si>
  <si>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Муртазалиева П.А.</t>
  </si>
  <si>
    <t>Итого 1-11 классы</t>
  </si>
  <si>
    <t>1ч</t>
  </si>
  <si>
    <t>2ч</t>
  </si>
  <si>
    <r>
      <t>100-Y28/(E28*</t>
    </r>
    <r>
      <rPr>
        <b/>
        <sz val="12"/>
        <color indexed="10"/>
        <rFont val="Calibri"/>
        <family val="2"/>
        <charset val="204"/>
      </rPr>
      <t>42</t>
    </r>
    <r>
      <rPr>
        <b/>
        <sz val="12"/>
        <rFont val="Calibri"/>
        <family val="2"/>
        <charset val="204"/>
      </rPr>
      <t>)*100</t>
    </r>
  </si>
  <si>
    <t>3ч</t>
  </si>
  <si>
    <t>2д</t>
  </si>
  <si>
    <t>Итого"4","5"</t>
  </si>
  <si>
    <t>Ахмедова З.И.</t>
  </si>
  <si>
    <t>5г</t>
  </si>
  <si>
    <t>7г</t>
  </si>
  <si>
    <t>Магомедова М.Ш.</t>
  </si>
  <si>
    <t>Джаватханова Х.К.</t>
  </si>
  <si>
    <t>Аджиева У.А.</t>
  </si>
  <si>
    <t>9г</t>
  </si>
  <si>
    <t>100-Y28/(E28*60)*100</t>
  </si>
  <si>
    <t>Ниматулаева П.Х.</t>
  </si>
  <si>
    <t>4ч</t>
  </si>
  <si>
    <t>100-Y28/(E28*37)*100</t>
  </si>
  <si>
    <t>на конец 4 четверть</t>
  </si>
  <si>
    <t>успеваемости, посещаемости и движения учащихся Кокрекской СОШ за 2019-2020 учебного года.</t>
  </si>
  <si>
    <t>Залкепова С.З.</t>
  </si>
  <si>
    <t>Бахарчиева С.А.</t>
  </si>
  <si>
    <t>1д</t>
  </si>
  <si>
    <t>Адельшина  Р.М.</t>
  </si>
  <si>
    <t>М-драсулова  З.А.</t>
  </si>
  <si>
    <t>Залкепова З.М.</t>
  </si>
  <si>
    <t>6г</t>
  </si>
  <si>
    <t>Итоги успеваемости, посещаемости и движения учащихся Кокрекской СОШ за 1-четверть 2021-2022 учебного года.</t>
  </si>
  <si>
    <t>Ибрагимова М.Г</t>
  </si>
  <si>
    <t>Асулова Ф. Г.</t>
  </si>
  <si>
    <t>4д</t>
  </si>
  <si>
    <t>100-Y28/(E28*48)*100</t>
  </si>
  <si>
    <t>Шамсудинова Т.Ж.</t>
  </si>
  <si>
    <t>Шахбанова С.Н.</t>
  </si>
  <si>
    <t>Гамзатова А.М.</t>
  </si>
  <si>
    <t>Магомедрасулова К.А.</t>
  </si>
  <si>
    <t>успеваемости, посещаемости и движения учащихся Кокрекской СОШ за  2021-2022 учебного года.</t>
  </si>
  <si>
    <t>Итого 1-9 классы</t>
  </si>
  <si>
    <r>
      <t>100-Y28/(E28*</t>
    </r>
    <r>
      <rPr>
        <b/>
        <sz val="12"/>
        <color indexed="10"/>
        <rFont val="Calibri"/>
        <family val="2"/>
        <charset val="204"/>
      </rPr>
      <t>46</t>
    </r>
    <r>
      <rPr>
        <b/>
        <sz val="12"/>
        <rFont val="Calibri"/>
        <family val="2"/>
        <charset val="204"/>
      </rPr>
      <t>)*100</t>
    </r>
  </si>
  <si>
    <t>100-Y28/(E28*46)*100</t>
  </si>
  <si>
    <t>нач.</t>
  </si>
  <si>
    <t>(2-4)кл.</t>
  </si>
  <si>
    <t>ср.</t>
  </si>
  <si>
    <t>ст</t>
  </si>
  <si>
    <t>(5-9) кл.</t>
  </si>
  <si>
    <t>(10-11)кл.</t>
  </si>
  <si>
    <t>общий</t>
  </si>
  <si>
    <t>учеников</t>
  </si>
  <si>
    <t>Итоги успеваемости, посещаемости и движения учащихся Кокрекской СОШ за 2-четверть 2021-2022 учебного года.</t>
  </si>
  <si>
    <t>успеваемости, посещаемости и движения учащихся Кокрекской СОШ за 2 четверть 2021-2022 учебного года.</t>
  </si>
  <si>
    <t>комплект</t>
  </si>
  <si>
    <t>Итоги 5-9</t>
  </si>
  <si>
    <t>100-Y28/(E28*57)*100</t>
  </si>
  <si>
    <t>успеваемости, посещаемости и движения учащихся МБОУ "Кокрекская СОШ" за  2021-2022 учебного года.</t>
  </si>
  <si>
    <t>успеваемости, посещаемости и движения учащихся МБОУ "Кокрекская СОШ" за 3 четверть  2021-2022 учебного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</si>
</sst>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2"/>
      <color theme="1"/>
      <name val="Times New Roman"/>
      <family val="2"/>
      <charset val="204"/>
    </font>
    <font>
      <vertAlign val="superscript"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Cambria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10" applyNumberFormat="0" applyAlignment="0" applyProtection="0"/>
    <xf numFmtId="0" fontId="7" fillId="3" borderId="0" applyNumberFormat="0" applyBorder="0" applyAlignment="0" applyProtection="0"/>
  </cellStyleXfs>
  <cellXfs count="230">
    <xf numFmtId="0" fontId="0" fillId="0" borderId="0" xfId="0"/>
    <xf numFmtId="0" fontId="8" fillId="0" borderId="0" xfId="0" applyFont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textRotation="90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textRotation="179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textRotation="90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NumberFormat="1" applyFont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6" fillId="0" borderId="0" xfId="0" applyFont="1"/>
    <xf numFmtId="0" fontId="4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5" borderId="0" xfId="0" applyFill="1"/>
    <xf numFmtId="0" fontId="13" fillId="5" borderId="1" xfId="0" applyFont="1" applyFill="1" applyBorder="1" applyAlignment="1">
      <alignment horizontal="center"/>
    </xf>
    <xf numFmtId="0" fontId="15" fillId="5" borderId="10" xfId="1" applyFont="1" applyFill="1"/>
    <xf numFmtId="0" fontId="12" fillId="5" borderId="1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top" wrapText="1"/>
    </xf>
    <xf numFmtId="0" fontId="0" fillId="5" borderId="1" xfId="0" applyFill="1" applyBorder="1"/>
    <xf numFmtId="0" fontId="12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/>
    <xf numFmtId="1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center" vertical="top" wrapText="1"/>
    </xf>
    <xf numFmtId="0" fontId="15" fillId="5" borderId="10" xfId="1" applyFont="1" applyFill="1" applyAlignment="1">
      <alignment horizontal="center"/>
    </xf>
    <xf numFmtId="0" fontId="17" fillId="6" borderId="0" xfId="0" applyFont="1" applyFill="1" applyAlignment="1">
      <alignment horizontal="center" vertical="top" wrapText="1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3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12" fillId="5" borderId="2" xfId="0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textRotation="90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top" wrapText="1"/>
    </xf>
    <xf numFmtId="0" fontId="21" fillId="5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 vertical="top"/>
    </xf>
    <xf numFmtId="2" fontId="13" fillId="5" borderId="1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2" fontId="25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textRotation="90"/>
    </xf>
    <xf numFmtId="0" fontId="15" fillId="5" borderId="1" xfId="1" applyFont="1" applyFill="1" applyBorder="1"/>
    <xf numFmtId="2" fontId="13" fillId="5" borderId="1" xfId="0" applyNumberFormat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top" wrapText="1"/>
    </xf>
    <xf numFmtId="0" fontId="28" fillId="5" borderId="1" xfId="0" applyFont="1" applyFill="1" applyBorder="1" applyAlignment="1">
      <alignment horizontal="center" vertical="top" wrapText="1"/>
    </xf>
    <xf numFmtId="2" fontId="27" fillId="5" borderId="1" xfId="0" applyNumberFormat="1" applyFont="1" applyFill="1" applyBorder="1" applyAlignment="1">
      <alignment horizontal="center"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0" fontId="28" fillId="5" borderId="1" xfId="0" applyFont="1" applyFill="1" applyBorder="1" applyAlignment="1">
      <alignment horizontal="left"/>
    </xf>
    <xf numFmtId="0" fontId="27" fillId="5" borderId="1" xfId="0" applyFont="1" applyFill="1" applyBorder="1" applyAlignment="1">
      <alignment horizontal="left" vertical="top" wrapText="1"/>
    </xf>
    <xf numFmtId="0" fontId="2" fillId="5" borderId="1" xfId="2" applyFont="1" applyFill="1" applyBorder="1"/>
    <xf numFmtId="2" fontId="2" fillId="5" borderId="1" xfId="2" applyNumberFormat="1" applyFont="1" applyFill="1" applyBorder="1"/>
    <xf numFmtId="2" fontId="8" fillId="5" borderId="1" xfId="0" applyNumberFormat="1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 vertical="top" wrapText="1"/>
    </xf>
    <xf numFmtId="0" fontId="21" fillId="6" borderId="16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center"/>
    </xf>
    <xf numFmtId="0" fontId="27" fillId="7" borderId="1" xfId="0" applyFont="1" applyFill="1" applyBorder="1" applyAlignment="1">
      <alignment horizontal="center" vertical="top" wrapText="1"/>
    </xf>
    <xf numFmtId="0" fontId="28" fillId="7" borderId="1" xfId="0" applyFont="1" applyFill="1" applyBorder="1" applyAlignment="1">
      <alignment horizontal="center" vertical="top" wrapText="1"/>
    </xf>
    <xf numFmtId="1" fontId="27" fillId="7" borderId="1" xfId="0" applyNumberFormat="1" applyFont="1" applyFill="1" applyBorder="1" applyAlignment="1">
      <alignment horizontal="center" vertical="top" wrapText="1"/>
    </xf>
    <xf numFmtId="2" fontId="27" fillId="7" borderId="1" xfId="0" applyNumberFormat="1" applyFont="1" applyFill="1" applyBorder="1" applyAlignment="1">
      <alignment horizontal="center" vertical="top" wrapText="1"/>
    </xf>
    <xf numFmtId="0" fontId="12" fillId="7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 vertical="top" wrapText="1"/>
    </xf>
    <xf numFmtId="0" fontId="12" fillId="7" borderId="1" xfId="0" applyFont="1" applyFill="1" applyBorder="1" applyAlignment="1">
      <alignment horizontal="center" vertical="top" wrapText="1"/>
    </xf>
    <xf numFmtId="1" fontId="12" fillId="7" borderId="1" xfId="0" applyNumberFormat="1" applyFont="1" applyFill="1" applyBorder="1" applyAlignment="1">
      <alignment horizontal="center" vertical="top" wrapText="1"/>
    </xf>
    <xf numFmtId="2" fontId="12" fillId="7" borderId="1" xfId="0" applyNumberFormat="1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left" vertical="top" wrapText="1"/>
    </xf>
    <xf numFmtId="0" fontId="29" fillId="5" borderId="1" xfId="1" applyFont="1" applyFill="1" applyBorder="1"/>
    <xf numFmtId="0" fontId="0" fillId="0" borderId="0" xfId="0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top"/>
    </xf>
    <xf numFmtId="0" fontId="0" fillId="0" borderId="0" xfId="0" applyFont="1"/>
    <xf numFmtId="1" fontId="13" fillId="5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/>
    <xf numFmtId="0" fontId="30" fillId="5" borderId="10" xfId="2" applyFont="1" applyFill="1" applyBorder="1"/>
    <xf numFmtId="0" fontId="30" fillId="5" borderId="11" xfId="2" applyFont="1" applyFill="1" applyBorder="1"/>
    <xf numFmtId="0" fontId="14" fillId="5" borderId="4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5" borderId="0" xfId="0" applyFont="1" applyFill="1"/>
    <xf numFmtId="0" fontId="8" fillId="5" borderId="1" xfId="0" applyFont="1" applyFill="1" applyBorder="1"/>
    <xf numFmtId="0" fontId="31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5" borderId="5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center" vertical="top" wrapText="1"/>
    </xf>
    <xf numFmtId="1" fontId="8" fillId="8" borderId="1" xfId="0" applyNumberFormat="1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12" fillId="0" borderId="0" xfId="0" applyFont="1"/>
    <xf numFmtId="0" fontId="18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wrapText="1"/>
    </xf>
    <xf numFmtId="0" fontId="22" fillId="0" borderId="3" xfId="0" applyFont="1" applyBorder="1" applyAlignment="1">
      <alignment vertical="top"/>
    </xf>
    <xf numFmtId="0" fontId="8" fillId="0" borderId="18" xfId="0" applyFont="1" applyBorder="1" applyAlignment="1">
      <alignment horizontal="right" vertical="center"/>
    </xf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13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wrapText="1"/>
    </xf>
    <xf numFmtId="0" fontId="32" fillId="6" borderId="1" xfId="0" applyFont="1" applyFill="1" applyBorder="1" applyAlignment="1">
      <alignment horizontal="center" wrapText="1"/>
    </xf>
    <xf numFmtId="0" fontId="15" fillId="5" borderId="10" xfId="1" applyFont="1" applyFill="1" applyAlignment="1">
      <alignment horizontal="right"/>
    </xf>
    <xf numFmtId="0" fontId="20" fillId="0" borderId="1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14" fillId="5" borderId="1" xfId="0" applyNumberFormat="1" applyFont="1" applyFill="1" applyBorder="1" applyAlignment="1">
      <alignment horizontal="center" vertical="top" wrapText="1"/>
    </xf>
    <xf numFmtId="0" fontId="4" fillId="4" borderId="0" xfId="0" applyFont="1" applyFill="1" applyAlignment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15" fillId="4" borderId="10" xfId="1" applyFont="1" applyFill="1"/>
    <xf numFmtId="0" fontId="12" fillId="9" borderId="1" xfId="0" applyFont="1" applyFill="1" applyBorder="1" applyAlignment="1">
      <alignment horizontal="center" vertical="top" wrapText="1"/>
    </xf>
    <xf numFmtId="1" fontId="12" fillId="9" borderId="1" xfId="0" applyNumberFormat="1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2" xfId="0" applyFont="1" applyFill="1" applyBorder="1" applyAlignment="1">
      <alignment horizontal="center"/>
    </xf>
    <xf numFmtId="0" fontId="0" fillId="10" borderId="1" xfId="0" applyFill="1" applyBorder="1"/>
    <xf numFmtId="0" fontId="12" fillId="9" borderId="1" xfId="0" applyFont="1" applyFill="1" applyBorder="1" applyAlignment="1">
      <alignment horizontal="left" vertical="top" wrapText="1"/>
    </xf>
    <xf numFmtId="2" fontId="12" fillId="5" borderId="1" xfId="0" applyNumberFormat="1" applyFont="1" applyFill="1" applyBorder="1" applyAlignment="1">
      <alignment horizontal="center"/>
    </xf>
    <xf numFmtId="0" fontId="29" fillId="5" borderId="1" xfId="1" applyFont="1" applyFill="1" applyBorder="1" applyAlignment="1">
      <alignment horizontal="center"/>
    </xf>
    <xf numFmtId="0" fontId="8" fillId="5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textRotation="90"/>
    </xf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/>
    </xf>
    <xf numFmtId="0" fontId="14" fillId="5" borderId="1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center"/>
    </xf>
    <xf numFmtId="2" fontId="14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textRotation="90"/>
    </xf>
    <xf numFmtId="0" fontId="0" fillId="5" borderId="1" xfId="0" applyFont="1" applyFill="1" applyBorder="1"/>
    <xf numFmtId="2" fontId="14" fillId="5" borderId="1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left" vertical="top" wrapText="1"/>
    </xf>
    <xf numFmtId="0" fontId="3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/>
    <xf numFmtId="0" fontId="8" fillId="5" borderId="1" xfId="0" applyFont="1" applyFill="1" applyBorder="1" applyAlignment="1">
      <alignment horizontal="left" vertical="top" wrapText="1"/>
    </xf>
    <xf numFmtId="2" fontId="8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/>
    </xf>
    <xf numFmtId="0" fontId="15" fillId="4" borderId="1" xfId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8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5" borderId="0" xfId="0" applyFill="1" applyBorder="1" applyAlignment="1">
      <alignment horizontal="center"/>
    </xf>
  </cellXfs>
  <cellStyles count="3">
    <cellStyle name="Вывод" xfId="1" builtinId="21"/>
    <cellStyle name="Обычный" xfId="0" builtinId="0"/>
    <cellStyle name="Плохой" xfId="2" builtinId="27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opLeftCell="A37" zoomScale="91" zoomScaleNormal="91" workbookViewId="0">
      <selection activeCell="G44" sqref="G44"/>
    </sheetView>
  </sheetViews>
  <sheetFormatPr defaultRowHeight="15.75" x14ac:dyDescent="0.25"/>
  <cols>
    <col min="1" max="1" width="4.375" customWidth="1"/>
    <col min="2" max="2" width="22.5" customWidth="1"/>
    <col min="3" max="10" width="4.625" customWidth="1"/>
    <col min="11" max="11" width="4.375" customWidth="1"/>
    <col min="12" max="21" width="4.625" customWidth="1"/>
    <col min="22" max="22" width="6" customWidth="1"/>
    <col min="23" max="23" width="5.25" customWidth="1"/>
    <col min="24" max="24" width="5" customWidth="1"/>
    <col min="25" max="26" width="4.625" customWidth="1"/>
    <col min="30" max="30" width="11" customWidth="1"/>
  </cols>
  <sheetData>
    <row r="1" spans="1:30" ht="15" customHeight="1" x14ac:dyDescent="0.25">
      <c r="A1" s="174"/>
      <c r="B1" s="213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30" ht="23.25" customHeight="1" x14ac:dyDescent="0.25">
      <c r="A2" s="215" t="s">
        <v>122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</row>
    <row r="3" spans="1:30" ht="15" customHeight="1" x14ac:dyDescent="0.25"/>
    <row r="4" spans="1:30" ht="15" customHeight="1" x14ac:dyDescent="0.25">
      <c r="A4" s="3"/>
      <c r="B4" s="3"/>
      <c r="C4" s="4"/>
      <c r="D4" s="4" t="s">
        <v>27</v>
      </c>
      <c r="E4" s="4"/>
      <c r="F4" s="4"/>
      <c r="G4" s="4"/>
      <c r="H4" s="4"/>
      <c r="I4" s="4" t="s">
        <v>28</v>
      </c>
      <c r="J4" s="4"/>
      <c r="K4" s="4"/>
      <c r="L4" s="4"/>
      <c r="M4" s="4"/>
      <c r="N4" s="4"/>
      <c r="O4" s="4"/>
      <c r="P4" s="4" t="s">
        <v>29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30" ht="89.25" customHeight="1" x14ac:dyDescent="0.25">
      <c r="A5" s="5" t="s">
        <v>26</v>
      </c>
      <c r="B5" s="6" t="s">
        <v>1</v>
      </c>
      <c r="C5" s="7" t="s">
        <v>2</v>
      </c>
      <c r="D5" s="7" t="s">
        <v>3</v>
      </c>
      <c r="E5" s="7" t="s">
        <v>42</v>
      </c>
      <c r="F5" s="7" t="s">
        <v>5</v>
      </c>
      <c r="G5" s="7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7" t="s">
        <v>101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12"/>
    </row>
    <row r="6" spans="1:30" ht="17.25" customHeight="1" x14ac:dyDescent="0.25">
      <c r="A6" s="118">
        <v>1</v>
      </c>
      <c r="B6" s="125" t="s">
        <v>119</v>
      </c>
      <c r="C6" s="146" t="s">
        <v>69</v>
      </c>
      <c r="D6" s="158">
        <v>24</v>
      </c>
      <c r="E6" s="157">
        <v>24</v>
      </c>
      <c r="F6" s="154"/>
      <c r="G6" s="11"/>
      <c r="H6" s="10"/>
      <c r="I6" s="10"/>
      <c r="J6" s="10"/>
      <c r="K6" s="10"/>
      <c r="L6" s="60"/>
      <c r="M6" s="58"/>
      <c r="N6" s="51"/>
      <c r="O6" s="9"/>
      <c r="P6" s="9"/>
      <c r="Q6" s="9"/>
      <c r="R6" s="9"/>
      <c r="S6" s="9"/>
      <c r="T6" s="9"/>
      <c r="U6" s="9"/>
      <c r="V6" s="30">
        <f t="shared" ref="V6:V24" si="0">(J6+I6+H6)/E6*100</f>
        <v>0</v>
      </c>
      <c r="W6" s="31">
        <f t="shared" ref="W6:W24" si="1">ROUND((I6+H6)/E6*100,0)</f>
        <v>0</v>
      </c>
      <c r="X6" s="57">
        <f t="shared" ref="X6:X24" si="2">100-Y6/(E6*50)*100</f>
        <v>100</v>
      </c>
      <c r="Y6" s="35"/>
      <c r="Z6" s="51"/>
    </row>
    <row r="7" spans="1:30" ht="16.5" customHeight="1" x14ac:dyDescent="0.25">
      <c r="A7" s="118">
        <v>2</v>
      </c>
      <c r="B7" s="125" t="s">
        <v>76</v>
      </c>
      <c r="C7" s="146" t="s">
        <v>71</v>
      </c>
      <c r="D7" s="158">
        <v>24</v>
      </c>
      <c r="E7" s="157">
        <v>24</v>
      </c>
      <c r="F7" s="154"/>
      <c r="G7" s="11"/>
      <c r="H7" s="10"/>
      <c r="I7" s="10"/>
      <c r="J7" s="10"/>
      <c r="K7" s="10"/>
      <c r="L7" s="60"/>
      <c r="M7" s="58"/>
      <c r="N7" s="51"/>
      <c r="O7" s="9"/>
      <c r="P7" s="9"/>
      <c r="Q7" s="9"/>
      <c r="R7" s="9"/>
      <c r="S7" s="9"/>
      <c r="T7" s="9"/>
      <c r="U7" s="9"/>
      <c r="V7" s="30">
        <f t="shared" si="0"/>
        <v>0</v>
      </c>
      <c r="W7" s="31">
        <f t="shared" si="1"/>
        <v>0</v>
      </c>
      <c r="X7" s="57">
        <f t="shared" si="2"/>
        <v>100</v>
      </c>
      <c r="Y7" s="35"/>
      <c r="Z7" s="51"/>
    </row>
    <row r="8" spans="1:30" ht="15.75" customHeight="1" x14ac:dyDescent="0.25">
      <c r="A8" s="118">
        <v>3</v>
      </c>
      <c r="B8" s="125" t="s">
        <v>33</v>
      </c>
      <c r="C8" s="146" t="s">
        <v>73</v>
      </c>
      <c r="D8" s="158">
        <v>23</v>
      </c>
      <c r="E8" s="157">
        <v>23</v>
      </c>
      <c r="F8" s="154"/>
      <c r="G8" s="11"/>
      <c r="H8" s="10"/>
      <c r="I8" s="10"/>
      <c r="J8" s="10"/>
      <c r="K8" s="10"/>
      <c r="L8" s="60"/>
      <c r="M8" s="58"/>
      <c r="N8" s="51"/>
      <c r="O8" s="9"/>
      <c r="P8" s="9"/>
      <c r="Q8" s="9"/>
      <c r="R8" s="9"/>
      <c r="S8" s="9"/>
      <c r="T8" s="9"/>
      <c r="U8" s="9"/>
      <c r="V8" s="30">
        <f t="shared" si="0"/>
        <v>0</v>
      </c>
      <c r="W8" s="31">
        <f t="shared" si="1"/>
        <v>0</v>
      </c>
      <c r="X8" s="57">
        <f t="shared" si="2"/>
        <v>100</v>
      </c>
      <c r="Y8" s="35"/>
      <c r="Z8" s="51"/>
    </row>
    <row r="9" spans="1:30" ht="15.75" customHeight="1" x14ac:dyDescent="0.25">
      <c r="A9" s="118">
        <v>4</v>
      </c>
      <c r="B9" s="125" t="s">
        <v>77</v>
      </c>
      <c r="C9" s="146" t="s">
        <v>75</v>
      </c>
      <c r="D9" s="158">
        <v>24</v>
      </c>
      <c r="E9" s="157">
        <v>24</v>
      </c>
      <c r="F9" s="154"/>
      <c r="G9" s="11"/>
      <c r="H9" s="10"/>
      <c r="I9" s="10"/>
      <c r="J9" s="10"/>
      <c r="K9" s="10"/>
      <c r="L9" s="60"/>
      <c r="M9" s="58"/>
      <c r="N9" s="51"/>
      <c r="O9" s="9"/>
      <c r="P9" s="9"/>
      <c r="Q9" s="9"/>
      <c r="R9" s="9"/>
      <c r="S9" s="9"/>
      <c r="T9" s="9"/>
      <c r="U9" s="9"/>
      <c r="V9" s="30">
        <f>(J9+I9+H9)/E9*100</f>
        <v>0</v>
      </c>
      <c r="W9" s="31">
        <f>ROUND((I9+H9)/E9*100,0)</f>
        <v>0</v>
      </c>
      <c r="X9" s="57">
        <f t="shared" si="2"/>
        <v>100</v>
      </c>
      <c r="Y9" s="35"/>
      <c r="Z9" s="51"/>
    </row>
    <row r="10" spans="1:30" ht="15.75" customHeight="1" x14ac:dyDescent="0.25">
      <c r="A10" s="118">
        <v>5</v>
      </c>
      <c r="B10" s="136" t="s">
        <v>123</v>
      </c>
      <c r="C10" s="150" t="s">
        <v>117</v>
      </c>
      <c r="D10" s="158">
        <v>18</v>
      </c>
      <c r="E10" s="157">
        <v>18</v>
      </c>
      <c r="F10" s="154"/>
      <c r="G10" s="11"/>
      <c r="H10" s="10"/>
      <c r="I10" s="10"/>
      <c r="J10" s="10"/>
      <c r="K10" s="10"/>
      <c r="L10" s="60"/>
      <c r="M10" s="59"/>
      <c r="N10" s="51"/>
      <c r="O10" s="9"/>
      <c r="P10" s="9"/>
      <c r="Q10" s="9"/>
      <c r="R10" s="9"/>
      <c r="S10" s="9"/>
      <c r="T10" s="9"/>
      <c r="U10" s="9"/>
      <c r="V10" s="30">
        <f t="shared" si="0"/>
        <v>0</v>
      </c>
      <c r="W10" s="31">
        <f t="shared" si="1"/>
        <v>0</v>
      </c>
      <c r="X10" s="57">
        <f t="shared" si="2"/>
        <v>100</v>
      </c>
      <c r="Y10" s="35"/>
      <c r="Z10" s="51"/>
      <c r="AB10" t="s">
        <v>96</v>
      </c>
      <c r="AC10" s="172" t="s">
        <v>126</v>
      </c>
      <c r="AD10" s="173"/>
    </row>
    <row r="11" spans="1:30" ht="16.5" customHeight="1" x14ac:dyDescent="0.25">
      <c r="A11" s="146">
        <v>6</v>
      </c>
      <c r="B11" s="148" t="s">
        <v>115</v>
      </c>
      <c r="C11" s="151" t="s">
        <v>82</v>
      </c>
      <c r="D11" s="159">
        <v>24</v>
      </c>
      <c r="E11" s="145">
        <v>24</v>
      </c>
      <c r="F11" s="154"/>
      <c r="G11" s="11"/>
      <c r="H11" s="10"/>
      <c r="I11" s="10"/>
      <c r="J11" s="10"/>
      <c r="K11" s="10"/>
      <c r="L11" s="60"/>
      <c r="M11" s="54"/>
      <c r="N11" s="51"/>
      <c r="O11" s="9"/>
      <c r="P11" s="9"/>
      <c r="Q11" s="9"/>
      <c r="R11" s="9"/>
      <c r="S11" s="9"/>
      <c r="T11" s="9"/>
      <c r="U11" s="9"/>
      <c r="V11" s="30">
        <f t="shared" si="0"/>
        <v>0</v>
      </c>
      <c r="W11" s="31">
        <f t="shared" si="1"/>
        <v>0</v>
      </c>
      <c r="X11" s="57">
        <f t="shared" si="2"/>
        <v>100</v>
      </c>
      <c r="Y11" s="35"/>
      <c r="Z11" s="52"/>
      <c r="AB11" t="s">
        <v>97</v>
      </c>
      <c r="AC11" s="29" t="s">
        <v>98</v>
      </c>
    </row>
    <row r="12" spans="1:30" ht="15" customHeight="1" x14ac:dyDescent="0.25">
      <c r="A12" s="146">
        <v>7</v>
      </c>
      <c r="B12" s="148" t="s">
        <v>78</v>
      </c>
      <c r="C12" s="151" t="s">
        <v>83</v>
      </c>
      <c r="D12" s="158">
        <v>24</v>
      </c>
      <c r="E12" s="157">
        <v>24</v>
      </c>
      <c r="F12" s="154"/>
      <c r="G12" s="11"/>
      <c r="H12" s="10"/>
      <c r="I12" s="10"/>
      <c r="J12" s="10"/>
      <c r="K12" s="10"/>
      <c r="L12" s="60"/>
      <c r="M12" s="54"/>
      <c r="N12" s="51"/>
      <c r="O12" s="9"/>
      <c r="P12" s="9"/>
      <c r="Q12" s="9"/>
      <c r="R12" s="9"/>
      <c r="S12" s="9"/>
      <c r="T12" s="9"/>
      <c r="U12" s="9"/>
      <c r="V12" s="30">
        <f t="shared" si="0"/>
        <v>0</v>
      </c>
      <c r="W12" s="31">
        <f t="shared" si="1"/>
        <v>0</v>
      </c>
      <c r="X12" s="57">
        <f t="shared" si="2"/>
        <v>100</v>
      </c>
      <c r="Y12" s="35"/>
      <c r="Z12" s="51"/>
      <c r="AB12" t="s">
        <v>99</v>
      </c>
      <c r="AC12" s="1" t="s">
        <v>109</v>
      </c>
      <c r="AD12" s="1"/>
    </row>
    <row r="13" spans="1:30" ht="15" customHeight="1" x14ac:dyDescent="0.25">
      <c r="A13" s="146">
        <v>8</v>
      </c>
      <c r="B13" s="148" t="s">
        <v>124</v>
      </c>
      <c r="C13" s="151" t="s">
        <v>84</v>
      </c>
      <c r="D13" s="159">
        <v>23</v>
      </c>
      <c r="E13" s="145">
        <v>23</v>
      </c>
      <c r="F13" s="154"/>
      <c r="G13" s="11"/>
      <c r="H13" s="10"/>
      <c r="I13" s="10"/>
      <c r="J13" s="10"/>
      <c r="K13" s="10"/>
      <c r="L13" s="60"/>
      <c r="M13" s="54"/>
      <c r="N13" s="51"/>
      <c r="O13" s="9"/>
      <c r="P13" s="9"/>
      <c r="Q13" s="9"/>
      <c r="R13" s="9"/>
      <c r="S13" s="9"/>
      <c r="T13" s="9"/>
      <c r="U13" s="9"/>
      <c r="V13" s="30">
        <f t="shared" si="0"/>
        <v>0</v>
      </c>
      <c r="W13" s="31">
        <f t="shared" si="1"/>
        <v>0</v>
      </c>
      <c r="X13" s="57">
        <f t="shared" si="2"/>
        <v>100</v>
      </c>
      <c r="Y13" s="35"/>
      <c r="Z13" s="51"/>
    </row>
    <row r="14" spans="1:30" ht="15" customHeight="1" x14ac:dyDescent="0.25">
      <c r="A14" s="146">
        <v>9</v>
      </c>
      <c r="B14" s="148" t="s">
        <v>79</v>
      </c>
      <c r="C14" s="152" t="s">
        <v>85</v>
      </c>
      <c r="D14" s="159">
        <v>23</v>
      </c>
      <c r="E14" s="145">
        <v>22</v>
      </c>
      <c r="F14" s="52"/>
      <c r="G14" s="2">
        <v>1</v>
      </c>
      <c r="H14" s="10"/>
      <c r="I14" s="10"/>
      <c r="J14" s="10"/>
      <c r="K14" s="10"/>
      <c r="L14" s="60"/>
      <c r="M14" s="54"/>
      <c r="N14" s="51"/>
      <c r="O14" s="9"/>
      <c r="P14" s="9"/>
      <c r="Q14" s="9"/>
      <c r="R14" s="9"/>
      <c r="S14" s="9"/>
      <c r="T14" s="9"/>
      <c r="U14" s="9"/>
      <c r="V14" s="30">
        <f t="shared" si="0"/>
        <v>0</v>
      </c>
      <c r="W14" s="31">
        <f t="shared" si="1"/>
        <v>0</v>
      </c>
      <c r="X14" s="57">
        <f t="shared" si="2"/>
        <v>100</v>
      </c>
      <c r="Y14" s="35"/>
      <c r="Z14" s="51"/>
    </row>
    <row r="15" spans="1:30" ht="15" customHeight="1" x14ac:dyDescent="0.25">
      <c r="A15" s="146">
        <v>10</v>
      </c>
      <c r="B15" s="148" t="s">
        <v>116</v>
      </c>
      <c r="C15" s="151" t="s">
        <v>100</v>
      </c>
      <c r="D15" s="159">
        <v>23</v>
      </c>
      <c r="E15" s="145">
        <v>23</v>
      </c>
      <c r="F15" s="116"/>
      <c r="G15" s="53"/>
      <c r="H15" s="54"/>
      <c r="I15" s="54"/>
      <c r="J15" s="54"/>
      <c r="K15" s="53"/>
      <c r="L15" s="61"/>
      <c r="M15" s="54"/>
      <c r="N15" s="51"/>
      <c r="O15" s="9"/>
      <c r="P15" s="9"/>
      <c r="Q15" s="9"/>
      <c r="R15" s="9"/>
      <c r="S15" s="9"/>
      <c r="T15" s="9"/>
      <c r="U15" s="9"/>
      <c r="V15" s="30">
        <f>(J15+I15+H15)/E15*100</f>
        <v>0</v>
      </c>
      <c r="W15" s="31">
        <f t="shared" si="1"/>
        <v>0</v>
      </c>
      <c r="X15" s="57">
        <f t="shared" si="2"/>
        <v>100</v>
      </c>
      <c r="Y15" s="35"/>
      <c r="Z15" s="52"/>
    </row>
    <row r="16" spans="1:30" ht="15" customHeight="1" x14ac:dyDescent="0.25">
      <c r="A16" s="146">
        <v>11</v>
      </c>
      <c r="B16" s="148" t="s">
        <v>60</v>
      </c>
      <c r="C16" s="151" t="s">
        <v>86</v>
      </c>
      <c r="D16" s="159">
        <v>25</v>
      </c>
      <c r="E16" s="145">
        <v>25</v>
      </c>
      <c r="F16" s="155"/>
      <c r="G16" s="56"/>
      <c r="H16" s="55">
        <v>2</v>
      </c>
      <c r="I16" s="55">
        <v>11</v>
      </c>
      <c r="J16" s="55">
        <v>12</v>
      </c>
      <c r="K16" s="56"/>
      <c r="L16" s="62">
        <v>13</v>
      </c>
      <c r="M16" s="55">
        <v>13</v>
      </c>
      <c r="N16" s="51"/>
      <c r="O16" s="9"/>
      <c r="P16" s="9"/>
      <c r="Q16" s="9"/>
      <c r="R16" s="9"/>
      <c r="S16" s="9"/>
      <c r="T16" s="9"/>
      <c r="U16" s="9"/>
      <c r="V16" s="11">
        <f t="shared" si="0"/>
        <v>100</v>
      </c>
      <c r="W16" s="10">
        <f t="shared" si="1"/>
        <v>52</v>
      </c>
      <c r="X16" s="57">
        <f t="shared" si="2"/>
        <v>99.44</v>
      </c>
      <c r="Y16" s="160">
        <v>7</v>
      </c>
      <c r="Z16" s="52"/>
    </row>
    <row r="17" spans="1:28" ht="15" customHeight="1" x14ac:dyDescent="0.25">
      <c r="A17" s="146">
        <v>12</v>
      </c>
      <c r="B17" s="148" t="s">
        <v>118</v>
      </c>
      <c r="C17" s="151" t="s">
        <v>87</v>
      </c>
      <c r="D17" s="158">
        <v>25</v>
      </c>
      <c r="E17" s="157">
        <v>25</v>
      </c>
      <c r="F17" s="155"/>
      <c r="G17" s="56"/>
      <c r="H17" s="55">
        <v>2</v>
      </c>
      <c r="I17" s="55">
        <v>10</v>
      </c>
      <c r="J17" s="55">
        <v>13</v>
      </c>
      <c r="K17" s="56"/>
      <c r="L17" s="62">
        <v>12</v>
      </c>
      <c r="M17" s="55">
        <v>13</v>
      </c>
      <c r="N17" s="51"/>
      <c r="O17" s="9"/>
      <c r="P17" s="9"/>
      <c r="Q17" s="9"/>
      <c r="R17" s="9"/>
      <c r="S17" s="9"/>
      <c r="T17" s="9"/>
      <c r="U17" s="9"/>
      <c r="V17" s="11">
        <f t="shared" si="0"/>
        <v>100</v>
      </c>
      <c r="W17" s="10">
        <f t="shared" si="1"/>
        <v>48</v>
      </c>
      <c r="X17" s="57">
        <f t="shared" si="2"/>
        <v>98.48</v>
      </c>
      <c r="Y17" s="160">
        <v>19</v>
      </c>
      <c r="Z17" s="51"/>
    </row>
    <row r="18" spans="1:28" ht="15" customHeight="1" x14ac:dyDescent="0.25">
      <c r="A18" s="146">
        <v>13</v>
      </c>
      <c r="B18" s="148" t="s">
        <v>80</v>
      </c>
      <c r="C18" s="151" t="s">
        <v>88</v>
      </c>
      <c r="D18" s="159">
        <v>25</v>
      </c>
      <c r="E18" s="145">
        <v>25</v>
      </c>
      <c r="F18" s="155"/>
      <c r="G18" s="56"/>
      <c r="H18" s="55">
        <v>6</v>
      </c>
      <c r="I18" s="55">
        <v>12</v>
      </c>
      <c r="J18" s="55">
        <v>7</v>
      </c>
      <c r="K18" s="56"/>
      <c r="L18" s="62">
        <v>18</v>
      </c>
      <c r="M18" s="55">
        <v>13</v>
      </c>
      <c r="N18" s="51"/>
      <c r="O18" s="9"/>
      <c r="P18" s="9"/>
      <c r="Q18" s="9"/>
      <c r="R18" s="9"/>
      <c r="S18" s="9"/>
      <c r="T18" s="9"/>
      <c r="U18" s="9"/>
      <c r="V18" s="11">
        <f t="shared" si="0"/>
        <v>100</v>
      </c>
      <c r="W18" s="10">
        <f t="shared" si="1"/>
        <v>72</v>
      </c>
      <c r="X18" s="57">
        <f t="shared" si="2"/>
        <v>99.2</v>
      </c>
      <c r="Y18" s="160">
        <v>10</v>
      </c>
      <c r="Z18" s="51"/>
    </row>
    <row r="19" spans="1:28" ht="15" customHeight="1" x14ac:dyDescent="0.25">
      <c r="A19" s="146">
        <v>14</v>
      </c>
      <c r="B19" s="148" t="s">
        <v>81</v>
      </c>
      <c r="C19" s="151" t="s">
        <v>89</v>
      </c>
      <c r="D19" s="158">
        <v>18</v>
      </c>
      <c r="E19" s="157">
        <v>18</v>
      </c>
      <c r="F19" s="117"/>
      <c r="G19" s="55"/>
      <c r="H19" s="55">
        <v>1</v>
      </c>
      <c r="I19" s="55">
        <v>8</v>
      </c>
      <c r="J19" s="55">
        <v>9</v>
      </c>
      <c r="K19" s="56"/>
      <c r="L19" s="62">
        <v>9</v>
      </c>
      <c r="M19" s="55">
        <v>6</v>
      </c>
      <c r="N19" s="51"/>
      <c r="O19" s="9"/>
      <c r="P19" s="9"/>
      <c r="Q19" s="9"/>
      <c r="R19" s="9"/>
      <c r="S19" s="9"/>
      <c r="T19" s="9"/>
      <c r="U19" s="9"/>
      <c r="V19" s="11">
        <f t="shared" si="0"/>
        <v>100</v>
      </c>
      <c r="W19" s="10">
        <f t="shared" si="1"/>
        <v>50</v>
      </c>
      <c r="X19" s="57">
        <f t="shared" si="2"/>
        <v>99.444444444444443</v>
      </c>
      <c r="Y19" s="160">
        <v>5</v>
      </c>
      <c r="Z19" s="51"/>
    </row>
    <row r="20" spans="1:28" ht="15" customHeight="1" x14ac:dyDescent="0.25">
      <c r="A20" s="146">
        <v>15</v>
      </c>
      <c r="B20" s="149" t="s">
        <v>68</v>
      </c>
      <c r="C20" s="151" t="s">
        <v>90</v>
      </c>
      <c r="D20" s="159">
        <v>26</v>
      </c>
      <c r="E20" s="145">
        <v>26</v>
      </c>
      <c r="F20" s="155"/>
      <c r="G20" s="55"/>
      <c r="H20" s="55">
        <v>6</v>
      </c>
      <c r="I20" s="55">
        <v>11</v>
      </c>
      <c r="J20" s="55">
        <v>9</v>
      </c>
      <c r="K20" s="56"/>
      <c r="L20" s="62">
        <v>17</v>
      </c>
      <c r="M20" s="55">
        <v>14</v>
      </c>
      <c r="N20" s="51"/>
      <c r="O20" s="9"/>
      <c r="P20" s="9"/>
      <c r="Q20" s="9"/>
      <c r="R20" s="9"/>
      <c r="S20" s="9"/>
      <c r="T20" s="9"/>
      <c r="U20" s="9"/>
      <c r="V20" s="11">
        <f t="shared" si="0"/>
        <v>100</v>
      </c>
      <c r="W20" s="10">
        <f t="shared" si="1"/>
        <v>65</v>
      </c>
      <c r="X20" s="57">
        <f t="shared" si="2"/>
        <v>99.384615384615387</v>
      </c>
      <c r="Y20" s="160">
        <v>8</v>
      </c>
      <c r="Z20" s="51"/>
      <c r="AB20">
        <v>207</v>
      </c>
    </row>
    <row r="21" spans="1:28" ht="15" customHeight="1" x14ac:dyDescent="0.25">
      <c r="A21" s="146">
        <v>16</v>
      </c>
      <c r="B21" s="149" t="s">
        <v>70</v>
      </c>
      <c r="C21" s="151" t="s">
        <v>91</v>
      </c>
      <c r="D21" s="159">
        <v>22</v>
      </c>
      <c r="E21" s="145">
        <v>22</v>
      </c>
      <c r="F21" s="155"/>
      <c r="G21" s="56"/>
      <c r="H21" s="55">
        <v>2</v>
      </c>
      <c r="I21" s="55">
        <v>11</v>
      </c>
      <c r="J21" s="55">
        <v>9</v>
      </c>
      <c r="K21" s="56"/>
      <c r="L21" s="62">
        <v>13</v>
      </c>
      <c r="M21" s="55">
        <v>14</v>
      </c>
      <c r="N21" s="51"/>
      <c r="O21" s="9"/>
      <c r="P21" s="9"/>
      <c r="Q21" s="9"/>
      <c r="R21" s="9"/>
      <c r="S21" s="9"/>
      <c r="T21" s="9"/>
      <c r="U21" s="9"/>
      <c r="V21" s="11">
        <f t="shared" si="0"/>
        <v>100</v>
      </c>
      <c r="W21" s="10">
        <f t="shared" si="1"/>
        <v>59</v>
      </c>
      <c r="X21" s="57">
        <f t="shared" si="2"/>
        <v>99</v>
      </c>
      <c r="Y21" s="160">
        <v>11</v>
      </c>
      <c r="Z21" s="52"/>
    </row>
    <row r="22" spans="1:28" ht="15" customHeight="1" x14ac:dyDescent="0.25">
      <c r="A22" s="146">
        <v>17</v>
      </c>
      <c r="B22" s="149" t="s">
        <v>72</v>
      </c>
      <c r="C22" s="151" t="s">
        <v>92</v>
      </c>
      <c r="D22" s="159">
        <v>21</v>
      </c>
      <c r="E22" s="145">
        <v>21</v>
      </c>
      <c r="F22" s="155"/>
      <c r="G22" s="56"/>
      <c r="H22" s="55">
        <v>1</v>
      </c>
      <c r="I22" s="55">
        <v>8</v>
      </c>
      <c r="J22" s="55">
        <v>11</v>
      </c>
      <c r="K22" s="56">
        <v>1</v>
      </c>
      <c r="L22" s="62">
        <v>9</v>
      </c>
      <c r="M22" s="55">
        <v>11</v>
      </c>
      <c r="N22" s="51"/>
      <c r="O22" s="9">
        <v>1</v>
      </c>
      <c r="P22" s="9">
        <v>1</v>
      </c>
      <c r="Q22" s="9"/>
      <c r="R22" s="9"/>
      <c r="S22" s="9">
        <v>1</v>
      </c>
      <c r="T22" s="9"/>
      <c r="U22" s="9"/>
      <c r="V22" s="11">
        <f t="shared" si="0"/>
        <v>95.238095238095227</v>
      </c>
      <c r="W22" s="10">
        <f t="shared" si="1"/>
        <v>43</v>
      </c>
      <c r="X22" s="57">
        <f t="shared" si="2"/>
        <v>99.047619047619051</v>
      </c>
      <c r="Y22" s="160">
        <v>10</v>
      </c>
      <c r="Z22" s="52"/>
    </row>
    <row r="23" spans="1:28" ht="15" customHeight="1" x14ac:dyDescent="0.25">
      <c r="A23" s="146">
        <v>18</v>
      </c>
      <c r="B23" s="149" t="s">
        <v>74</v>
      </c>
      <c r="C23" s="151" t="s">
        <v>93</v>
      </c>
      <c r="D23" s="159">
        <v>21</v>
      </c>
      <c r="E23" s="145">
        <v>21</v>
      </c>
      <c r="F23" s="155"/>
      <c r="G23" s="55"/>
      <c r="H23" s="55">
        <v>1</v>
      </c>
      <c r="I23" s="55">
        <v>4</v>
      </c>
      <c r="J23" s="55">
        <v>16</v>
      </c>
      <c r="K23" s="56"/>
      <c r="L23" s="62">
        <v>5</v>
      </c>
      <c r="M23" s="55">
        <v>9</v>
      </c>
      <c r="N23" s="52"/>
      <c r="O23" s="2"/>
      <c r="P23" s="2"/>
      <c r="Q23" s="2"/>
      <c r="R23" s="2"/>
      <c r="S23" s="2"/>
      <c r="T23" s="2"/>
      <c r="U23" s="2"/>
      <c r="V23" s="11">
        <f t="shared" si="0"/>
        <v>100</v>
      </c>
      <c r="W23" s="10">
        <f t="shared" si="1"/>
        <v>24</v>
      </c>
      <c r="X23" s="57">
        <f t="shared" si="2"/>
        <v>99.523809523809518</v>
      </c>
      <c r="Y23" s="161">
        <v>5</v>
      </c>
      <c r="Z23" s="52"/>
    </row>
    <row r="24" spans="1:28" ht="15" customHeight="1" x14ac:dyDescent="0.25">
      <c r="A24" s="147">
        <v>19</v>
      </c>
      <c r="B24" s="149" t="s">
        <v>94</v>
      </c>
      <c r="C24" s="153" t="s">
        <v>125</v>
      </c>
      <c r="D24" s="159">
        <v>24</v>
      </c>
      <c r="E24" s="145">
        <v>24</v>
      </c>
      <c r="F24" s="156"/>
      <c r="G24" s="138"/>
      <c r="H24" s="138">
        <v>1</v>
      </c>
      <c r="I24" s="138">
        <v>6</v>
      </c>
      <c r="J24" s="138">
        <v>13</v>
      </c>
      <c r="K24" s="137">
        <v>4</v>
      </c>
      <c r="L24" s="139">
        <v>7</v>
      </c>
      <c r="M24" s="138">
        <v>9</v>
      </c>
      <c r="N24" s="140"/>
      <c r="O24" s="141">
        <v>2</v>
      </c>
      <c r="P24" s="141">
        <v>4</v>
      </c>
      <c r="Q24" s="141"/>
      <c r="R24" s="141">
        <v>1</v>
      </c>
      <c r="S24" s="141">
        <v>2</v>
      </c>
      <c r="T24" s="141">
        <v>1</v>
      </c>
      <c r="U24" s="141"/>
      <c r="V24" s="142">
        <f t="shared" si="0"/>
        <v>83.333333333333343</v>
      </c>
      <c r="W24" s="143">
        <f t="shared" si="1"/>
        <v>29</v>
      </c>
      <c r="X24" s="144">
        <f t="shared" si="2"/>
        <v>99.166666666666671</v>
      </c>
      <c r="Y24" s="162">
        <v>10</v>
      </c>
      <c r="Z24" s="140"/>
    </row>
    <row r="25" spans="1:28" ht="15" customHeight="1" x14ac:dyDescent="0.25">
      <c r="C25" s="134"/>
      <c r="D25" s="135">
        <f>SUM(D6:D24)</f>
        <v>437</v>
      </c>
      <c r="E25" s="135">
        <f>SUM(E6:E24)</f>
        <v>436</v>
      </c>
      <c r="F25" s="135">
        <f t="shared" ref="F25:G25" si="3">SUM(F5:F23)</f>
        <v>0</v>
      </c>
      <c r="G25" s="135">
        <f t="shared" si="3"/>
        <v>1</v>
      </c>
      <c r="H25" s="135">
        <f>SUM(H5:H24)</f>
        <v>22</v>
      </c>
      <c r="I25" s="135">
        <f>SUM(I5:I24)</f>
        <v>81</v>
      </c>
      <c r="J25" s="135">
        <f>SUM(J5:J24)</f>
        <v>99</v>
      </c>
      <c r="K25" s="135">
        <v>5</v>
      </c>
      <c r="L25" s="135">
        <f>SUM(L16:L24)</f>
        <v>103</v>
      </c>
      <c r="M25" s="135">
        <f>SUM(M16:M24)</f>
        <v>102</v>
      </c>
      <c r="N25" s="135"/>
      <c r="O25" s="135">
        <v>3</v>
      </c>
      <c r="P25" s="135">
        <v>5</v>
      </c>
      <c r="Q25" s="135"/>
      <c r="R25" s="135">
        <v>1</v>
      </c>
      <c r="S25" s="135">
        <v>3</v>
      </c>
      <c r="T25" s="135">
        <v>1</v>
      </c>
      <c r="U25" s="135"/>
      <c r="V25" s="135">
        <v>97</v>
      </c>
      <c r="W25" s="135">
        <v>49.7</v>
      </c>
      <c r="X25" s="135">
        <v>99</v>
      </c>
      <c r="Y25" s="135">
        <f>SUM(Y11:Y24)</f>
        <v>85</v>
      </c>
      <c r="Z25" s="135"/>
      <c r="AB25" t="s">
        <v>43</v>
      </c>
    </row>
    <row r="26" spans="1:28" ht="15" customHeight="1" x14ac:dyDescent="0.25">
      <c r="A26" s="119"/>
      <c r="B26" s="119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 t="s">
        <v>43</v>
      </c>
      <c r="Y26" s="175"/>
      <c r="Z26" s="175"/>
    </row>
    <row r="27" spans="1:28" ht="15" customHeight="1" x14ac:dyDescent="0.25">
      <c r="A27" s="119"/>
      <c r="B27" s="217" t="s">
        <v>0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</row>
    <row r="28" spans="1:28" ht="15" customHeight="1" x14ac:dyDescent="0.25">
      <c r="A28" s="119"/>
      <c r="B28" s="219" t="s">
        <v>131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1:28" ht="15" customHeight="1" x14ac:dyDescent="0.25">
      <c r="A29" s="10"/>
      <c r="B29" s="10"/>
      <c r="C29" s="11"/>
      <c r="D29" s="11" t="s">
        <v>27</v>
      </c>
      <c r="E29" s="11"/>
      <c r="F29" s="11"/>
      <c r="G29" s="11"/>
      <c r="H29" s="11"/>
      <c r="I29" s="11" t="s">
        <v>28</v>
      </c>
      <c r="J29" s="11"/>
      <c r="K29" s="11"/>
      <c r="L29" s="11"/>
      <c r="M29" s="11"/>
      <c r="N29" s="11"/>
      <c r="O29" s="11"/>
      <c r="P29" s="11" t="s">
        <v>29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8" ht="78" customHeight="1" x14ac:dyDescent="0.25">
      <c r="A30" s="10" t="s">
        <v>26</v>
      </c>
      <c r="B30" s="13" t="s">
        <v>1</v>
      </c>
      <c r="C30" s="14" t="s">
        <v>2</v>
      </c>
      <c r="D30" s="14" t="s">
        <v>3</v>
      </c>
      <c r="E30" s="14" t="s">
        <v>4</v>
      </c>
      <c r="F30" s="14" t="s">
        <v>5</v>
      </c>
      <c r="G30" s="14" t="s">
        <v>6</v>
      </c>
      <c r="H30" s="3" t="s">
        <v>7</v>
      </c>
      <c r="I30" s="3" t="s">
        <v>8</v>
      </c>
      <c r="J30" s="3" t="s">
        <v>9</v>
      </c>
      <c r="K30" s="3" t="s">
        <v>10</v>
      </c>
      <c r="L30" s="14" t="s">
        <v>11</v>
      </c>
      <c r="M30" s="14" t="s">
        <v>12</v>
      </c>
      <c r="N30" s="14" t="s">
        <v>13</v>
      </c>
      <c r="O30" s="14" t="s">
        <v>14</v>
      </c>
      <c r="P30" s="14" t="s">
        <v>15</v>
      </c>
      <c r="Q30" s="14" t="s">
        <v>16</v>
      </c>
      <c r="R30" s="14" t="s">
        <v>17</v>
      </c>
      <c r="S30" s="14" t="s">
        <v>18</v>
      </c>
      <c r="T30" s="14" t="s">
        <v>19</v>
      </c>
      <c r="U30" s="14" t="s">
        <v>20</v>
      </c>
      <c r="V30" s="14" t="s">
        <v>21</v>
      </c>
      <c r="W30" s="14" t="s">
        <v>22</v>
      </c>
      <c r="X30" s="14" t="s">
        <v>23</v>
      </c>
      <c r="Y30" s="14" t="s">
        <v>24</v>
      </c>
      <c r="Z30" s="14" t="s">
        <v>25</v>
      </c>
    </row>
    <row r="31" spans="1:28" ht="15" customHeight="1" x14ac:dyDescent="0.3">
      <c r="A31" s="63">
        <v>20</v>
      </c>
      <c r="B31" s="47" t="s">
        <v>34</v>
      </c>
      <c r="C31" s="36" t="s">
        <v>38</v>
      </c>
      <c r="D31" s="41">
        <v>21</v>
      </c>
      <c r="E31" s="35">
        <v>21</v>
      </c>
      <c r="F31" s="35"/>
      <c r="G31" s="35"/>
      <c r="H31" s="35">
        <v>6</v>
      </c>
      <c r="I31" s="35">
        <v>9</v>
      </c>
      <c r="J31" s="35">
        <v>6</v>
      </c>
      <c r="K31" s="35"/>
      <c r="L31" s="35">
        <v>15</v>
      </c>
      <c r="M31" s="35">
        <v>12</v>
      </c>
      <c r="N31" s="34"/>
      <c r="O31" s="34"/>
      <c r="P31" s="34"/>
      <c r="Q31" s="34"/>
      <c r="R31" s="34"/>
      <c r="S31" s="34"/>
      <c r="T31" s="34"/>
      <c r="U31" s="34"/>
      <c r="V31" s="37">
        <f t="shared" ref="V31:V46" si="4">(J31+I31+H31)/E31*100</f>
        <v>100</v>
      </c>
      <c r="W31" s="37">
        <f t="shared" ref="W31:W48" si="5">ROUND((I31+H31)/E31*100,0)</f>
        <v>71</v>
      </c>
      <c r="X31" s="39">
        <f t="shared" ref="X31:X48" si="6">100-Y31/(E31*50)*100</f>
        <v>98.857142857142861</v>
      </c>
      <c r="Y31" s="35">
        <v>12</v>
      </c>
      <c r="Z31" s="34"/>
      <c r="AA31" s="166"/>
    </row>
    <row r="32" spans="1:28" ht="15" customHeight="1" x14ac:dyDescent="0.3">
      <c r="A32" s="63">
        <v>21</v>
      </c>
      <c r="B32" s="47" t="s">
        <v>105</v>
      </c>
      <c r="C32" s="36" t="s">
        <v>39</v>
      </c>
      <c r="D32" s="41">
        <v>18</v>
      </c>
      <c r="E32" s="35">
        <v>18</v>
      </c>
      <c r="F32" s="35"/>
      <c r="G32" s="35"/>
      <c r="H32" s="35">
        <v>1</v>
      </c>
      <c r="I32" s="35">
        <v>6</v>
      </c>
      <c r="J32" s="35">
        <v>11</v>
      </c>
      <c r="K32" s="35"/>
      <c r="L32" s="35">
        <v>7</v>
      </c>
      <c r="M32" s="35">
        <v>8</v>
      </c>
      <c r="N32" s="34"/>
      <c r="O32" s="34"/>
      <c r="P32" s="34"/>
      <c r="Q32" s="34"/>
      <c r="R32" s="34"/>
      <c r="S32" s="34"/>
      <c r="T32" s="34"/>
      <c r="U32" s="34"/>
      <c r="V32" s="37">
        <f t="shared" si="4"/>
        <v>100</v>
      </c>
      <c r="W32" s="37">
        <f t="shared" si="5"/>
        <v>39</v>
      </c>
      <c r="X32" s="39">
        <f t="shared" si="6"/>
        <v>99</v>
      </c>
      <c r="Y32" s="35">
        <v>9</v>
      </c>
      <c r="Z32" s="34"/>
      <c r="AA32" s="166"/>
      <c r="AB32" s="29" t="s">
        <v>126</v>
      </c>
    </row>
    <row r="33" spans="1:31" ht="15" customHeight="1" x14ac:dyDescent="0.3">
      <c r="A33" s="63">
        <v>22</v>
      </c>
      <c r="B33" s="1" t="s">
        <v>129</v>
      </c>
      <c r="C33" s="41" t="s">
        <v>40</v>
      </c>
      <c r="D33" s="41">
        <v>18</v>
      </c>
      <c r="E33" s="35">
        <v>18</v>
      </c>
      <c r="F33" s="35"/>
      <c r="G33" s="35"/>
      <c r="H33" s="35">
        <v>0</v>
      </c>
      <c r="I33" s="35">
        <v>3</v>
      </c>
      <c r="J33" s="35">
        <v>15</v>
      </c>
      <c r="K33" s="35"/>
      <c r="L33" s="35">
        <v>3</v>
      </c>
      <c r="M33" s="35">
        <v>11</v>
      </c>
      <c r="N33" s="34"/>
      <c r="O33" s="34"/>
      <c r="P33" s="34"/>
      <c r="Q33" s="34"/>
      <c r="R33" s="39"/>
      <c r="S33" s="34"/>
      <c r="T33" s="34"/>
      <c r="U33" s="34"/>
      <c r="V33" s="37">
        <f t="shared" si="4"/>
        <v>100</v>
      </c>
      <c r="W33" s="37">
        <f t="shared" si="5"/>
        <v>17</v>
      </c>
      <c r="X33" s="39">
        <f t="shared" si="6"/>
        <v>99.444444444444443</v>
      </c>
      <c r="Y33" s="35">
        <v>5</v>
      </c>
      <c r="Z33" s="34"/>
      <c r="AA33" s="166"/>
    </row>
    <row r="34" spans="1:31" ht="15" customHeight="1" x14ac:dyDescent="0.3">
      <c r="A34" s="63">
        <v>23</v>
      </c>
      <c r="B34" s="1" t="s">
        <v>130</v>
      </c>
      <c r="C34" s="41" t="s">
        <v>103</v>
      </c>
      <c r="D34" s="167">
        <v>24</v>
      </c>
      <c r="E34" s="35">
        <v>25</v>
      </c>
      <c r="F34" s="35"/>
      <c r="G34" s="35"/>
      <c r="H34" s="35">
        <v>1</v>
      </c>
      <c r="I34" s="35">
        <v>5</v>
      </c>
      <c r="J34" s="35">
        <v>17</v>
      </c>
      <c r="K34" s="35"/>
      <c r="L34" s="35">
        <v>6</v>
      </c>
      <c r="M34" s="35">
        <v>12</v>
      </c>
      <c r="N34" s="39"/>
      <c r="O34" s="34"/>
      <c r="P34" s="34"/>
      <c r="Q34" s="34"/>
      <c r="R34" s="39"/>
      <c r="S34" s="34"/>
      <c r="T34" s="34"/>
      <c r="U34" s="34"/>
      <c r="V34" s="37">
        <f t="shared" si="4"/>
        <v>92</v>
      </c>
      <c r="W34" s="37">
        <f t="shared" si="5"/>
        <v>24</v>
      </c>
      <c r="X34" s="39">
        <f t="shared" si="6"/>
        <v>98.72</v>
      </c>
      <c r="Y34" s="35">
        <v>16</v>
      </c>
      <c r="Z34" s="34"/>
      <c r="AA34" s="166"/>
    </row>
    <row r="35" spans="1:31" ht="16.5" customHeight="1" x14ac:dyDescent="0.3">
      <c r="A35" s="63">
        <v>24</v>
      </c>
      <c r="B35" s="47" t="s">
        <v>47</v>
      </c>
      <c r="C35" s="41" t="s">
        <v>45</v>
      </c>
      <c r="D35" s="36">
        <v>19</v>
      </c>
      <c r="E35" s="35">
        <v>18</v>
      </c>
      <c r="F35" s="35"/>
      <c r="G35" s="35">
        <v>1</v>
      </c>
      <c r="H35" s="35">
        <v>2</v>
      </c>
      <c r="I35" s="35">
        <v>6</v>
      </c>
      <c r="J35" s="35">
        <v>10</v>
      </c>
      <c r="K35" s="35"/>
      <c r="L35" s="35">
        <v>8</v>
      </c>
      <c r="M35" s="35">
        <v>9</v>
      </c>
      <c r="N35" s="34"/>
      <c r="O35" s="34"/>
      <c r="P35" s="34"/>
      <c r="Q35" s="34"/>
      <c r="R35" s="34"/>
      <c r="S35" s="34"/>
      <c r="T35" s="34"/>
      <c r="U35" s="34"/>
      <c r="V35" s="37">
        <f t="shared" si="4"/>
        <v>100</v>
      </c>
      <c r="W35" s="37">
        <f t="shared" si="5"/>
        <v>44</v>
      </c>
      <c r="X35" s="39">
        <f t="shared" si="6"/>
        <v>99.555555555555557</v>
      </c>
      <c r="Y35" s="35">
        <v>4</v>
      </c>
      <c r="Z35" s="34"/>
      <c r="AA35" s="166"/>
      <c r="AE35">
        <v>42</v>
      </c>
    </row>
    <row r="36" spans="1:31" ht="15" customHeight="1" x14ac:dyDescent="0.3">
      <c r="A36" s="63">
        <v>25</v>
      </c>
      <c r="B36" s="126" t="s">
        <v>33</v>
      </c>
      <c r="C36" s="128" t="s">
        <v>46</v>
      </c>
      <c r="D36" s="36">
        <v>21</v>
      </c>
      <c r="E36" s="35">
        <v>23</v>
      </c>
      <c r="F36" s="35">
        <v>2</v>
      </c>
      <c r="G36" s="35"/>
      <c r="H36" s="35">
        <v>1</v>
      </c>
      <c r="I36" s="35">
        <v>9</v>
      </c>
      <c r="J36" s="35">
        <v>12</v>
      </c>
      <c r="K36" s="35">
        <v>1</v>
      </c>
      <c r="L36" s="35">
        <v>10</v>
      </c>
      <c r="M36" s="35">
        <v>10</v>
      </c>
      <c r="N36" s="34"/>
      <c r="O36" s="34"/>
      <c r="P36" s="39"/>
      <c r="Q36" s="34"/>
      <c r="R36" s="39">
        <v>1</v>
      </c>
      <c r="S36" s="34"/>
      <c r="T36" s="34"/>
      <c r="U36" s="34"/>
      <c r="V36" s="37">
        <v>95</v>
      </c>
      <c r="W36" s="37">
        <f t="shared" si="5"/>
        <v>43</v>
      </c>
      <c r="X36" s="39">
        <f t="shared" si="6"/>
        <v>99.130434782608702</v>
      </c>
      <c r="Y36" s="35">
        <v>10</v>
      </c>
      <c r="Z36" s="34"/>
      <c r="AA36" s="166"/>
      <c r="AC36" s="28"/>
    </row>
    <row r="37" spans="1:31" ht="14.25" customHeight="1" x14ac:dyDescent="0.3">
      <c r="A37" s="63">
        <v>26</v>
      </c>
      <c r="B37" s="127" t="s">
        <v>106</v>
      </c>
      <c r="C37" s="41" t="s">
        <v>48</v>
      </c>
      <c r="D37" s="41">
        <v>22</v>
      </c>
      <c r="E37" s="35">
        <v>21</v>
      </c>
      <c r="F37" s="35"/>
      <c r="G37" s="35">
        <v>1</v>
      </c>
      <c r="H37" s="35">
        <v>5</v>
      </c>
      <c r="I37" s="35">
        <v>5</v>
      </c>
      <c r="J37" s="35">
        <v>9</v>
      </c>
      <c r="K37" s="35">
        <v>2</v>
      </c>
      <c r="L37" s="35">
        <v>10</v>
      </c>
      <c r="M37" s="35">
        <v>11</v>
      </c>
      <c r="N37" s="39"/>
      <c r="O37" s="39"/>
      <c r="P37" s="39"/>
      <c r="Q37" s="39"/>
      <c r="R37" s="39">
        <v>2</v>
      </c>
      <c r="S37" s="39"/>
      <c r="T37" s="39"/>
      <c r="U37" s="39"/>
      <c r="V37" s="37">
        <v>90</v>
      </c>
      <c r="W37" s="37">
        <f>ROUND((I37+H37)/E37*100,0)</f>
        <v>48</v>
      </c>
      <c r="X37" s="39">
        <f t="shared" si="6"/>
        <v>99.428571428571431</v>
      </c>
      <c r="Y37" s="35">
        <v>6</v>
      </c>
      <c r="Z37" s="39"/>
      <c r="AA37" s="166"/>
    </row>
    <row r="38" spans="1:31" ht="15" customHeight="1" x14ac:dyDescent="0.3">
      <c r="A38" s="63">
        <v>27</v>
      </c>
      <c r="B38" s="127" t="s">
        <v>120</v>
      </c>
      <c r="C38" s="41" t="s">
        <v>121</v>
      </c>
      <c r="D38" s="41">
        <v>21</v>
      </c>
      <c r="E38" s="35">
        <v>20</v>
      </c>
      <c r="F38" s="35"/>
      <c r="G38" s="35">
        <v>1</v>
      </c>
      <c r="H38" s="35">
        <v>1</v>
      </c>
      <c r="I38" s="35">
        <v>4</v>
      </c>
      <c r="J38" s="35">
        <v>14</v>
      </c>
      <c r="K38" s="35">
        <v>1</v>
      </c>
      <c r="L38" s="35">
        <v>5</v>
      </c>
      <c r="M38" s="35">
        <v>7</v>
      </c>
      <c r="N38" s="39"/>
      <c r="O38" s="39"/>
      <c r="P38" s="39"/>
      <c r="Q38" s="39"/>
      <c r="R38" s="39"/>
      <c r="S38" s="39"/>
      <c r="T38" s="39"/>
      <c r="U38" s="39"/>
      <c r="V38" s="37">
        <f t="shared" si="4"/>
        <v>95</v>
      </c>
      <c r="W38" s="37">
        <f t="shared" si="5"/>
        <v>25</v>
      </c>
      <c r="X38" s="39">
        <f t="shared" si="6"/>
        <v>99.2</v>
      </c>
      <c r="Y38" s="35">
        <v>8</v>
      </c>
      <c r="Z38" s="39"/>
      <c r="AA38" s="166"/>
    </row>
    <row r="39" spans="1:31" ht="15.75" customHeight="1" x14ac:dyDescent="0.3">
      <c r="A39" s="63">
        <v>28</v>
      </c>
      <c r="B39" s="127" t="s">
        <v>72</v>
      </c>
      <c r="C39" s="41" t="s">
        <v>49</v>
      </c>
      <c r="D39" s="36">
        <v>24</v>
      </c>
      <c r="E39" s="35">
        <v>24</v>
      </c>
      <c r="F39" s="35"/>
      <c r="G39" s="35"/>
      <c r="H39" s="35">
        <v>5</v>
      </c>
      <c r="I39" s="35">
        <v>5</v>
      </c>
      <c r="J39" s="35">
        <v>14</v>
      </c>
      <c r="K39" s="35"/>
      <c r="L39" s="35">
        <v>10</v>
      </c>
      <c r="M39" s="35">
        <v>13</v>
      </c>
      <c r="N39" s="39"/>
      <c r="O39" s="39"/>
      <c r="P39" s="39"/>
      <c r="Q39" s="39"/>
      <c r="R39" s="39"/>
      <c r="S39" s="39"/>
      <c r="T39" s="39"/>
      <c r="U39" s="39"/>
      <c r="V39" s="37">
        <f t="shared" si="4"/>
        <v>100</v>
      </c>
      <c r="W39" s="37">
        <f t="shared" si="5"/>
        <v>42</v>
      </c>
      <c r="X39" s="39">
        <f t="shared" si="6"/>
        <v>99.75</v>
      </c>
      <c r="Y39" s="35">
        <v>3</v>
      </c>
      <c r="Z39" s="35"/>
      <c r="AA39" s="166"/>
    </row>
    <row r="40" spans="1:31" ht="18.75" x14ac:dyDescent="0.3">
      <c r="A40" s="63">
        <v>29</v>
      </c>
      <c r="B40" s="127" t="s">
        <v>102</v>
      </c>
      <c r="C40" s="41" t="s">
        <v>50</v>
      </c>
      <c r="D40" s="41">
        <v>19</v>
      </c>
      <c r="E40" s="35">
        <v>19</v>
      </c>
      <c r="F40" s="35"/>
      <c r="G40" s="35"/>
      <c r="H40" s="35">
        <v>0</v>
      </c>
      <c r="I40" s="35">
        <v>4</v>
      </c>
      <c r="J40" s="35">
        <v>15</v>
      </c>
      <c r="K40" s="35"/>
      <c r="L40" s="35">
        <v>4</v>
      </c>
      <c r="M40" s="177">
        <v>8</v>
      </c>
      <c r="N40" s="39"/>
      <c r="O40" s="39"/>
      <c r="P40" s="39"/>
      <c r="Q40" s="39"/>
      <c r="R40" s="39"/>
      <c r="S40" s="39"/>
      <c r="T40" s="39"/>
      <c r="U40" s="39"/>
      <c r="V40" s="37">
        <f t="shared" si="4"/>
        <v>100</v>
      </c>
      <c r="W40" s="37">
        <f t="shared" si="5"/>
        <v>21</v>
      </c>
      <c r="X40" s="39">
        <f t="shared" si="6"/>
        <v>98.736842105263165</v>
      </c>
      <c r="Y40" s="35">
        <v>12</v>
      </c>
      <c r="Z40" s="35">
        <v>1</v>
      </c>
      <c r="AA40" s="166"/>
    </row>
    <row r="41" spans="1:31" ht="18.75" x14ac:dyDescent="0.3">
      <c r="A41" s="63">
        <v>30</v>
      </c>
      <c r="B41" s="129" t="s">
        <v>30</v>
      </c>
      <c r="C41" s="41" t="s">
        <v>37</v>
      </c>
      <c r="D41" s="41">
        <v>20</v>
      </c>
      <c r="E41" s="35">
        <v>19</v>
      </c>
      <c r="F41" s="35"/>
      <c r="G41" s="35">
        <v>1</v>
      </c>
      <c r="H41" s="35">
        <v>1</v>
      </c>
      <c r="I41" s="35">
        <v>8</v>
      </c>
      <c r="J41" s="35">
        <v>10</v>
      </c>
      <c r="K41" s="35"/>
      <c r="L41" s="35">
        <v>9</v>
      </c>
      <c r="M41" s="35">
        <v>8</v>
      </c>
      <c r="N41" s="39"/>
      <c r="O41" s="39"/>
      <c r="P41" s="39"/>
      <c r="Q41" s="39"/>
      <c r="R41" s="39"/>
      <c r="S41" s="39"/>
      <c r="T41" s="39"/>
      <c r="U41" s="39"/>
      <c r="V41" s="37">
        <f t="shared" si="4"/>
        <v>100</v>
      </c>
      <c r="W41" s="37">
        <f t="shared" si="5"/>
        <v>47</v>
      </c>
      <c r="X41" s="39">
        <f t="shared" si="6"/>
        <v>99.684210526315795</v>
      </c>
      <c r="Y41" s="35">
        <v>3</v>
      </c>
      <c r="Z41" s="35"/>
      <c r="AA41" s="166"/>
      <c r="AC41">
        <v>390</v>
      </c>
    </row>
    <row r="42" spans="1:31" ht="17.25" customHeight="1" x14ac:dyDescent="0.3">
      <c r="A42" s="63">
        <v>31</v>
      </c>
      <c r="B42" s="47" t="s">
        <v>41</v>
      </c>
      <c r="C42" s="163" t="s">
        <v>104</v>
      </c>
      <c r="D42" s="41">
        <v>19</v>
      </c>
      <c r="E42" s="35">
        <v>19</v>
      </c>
      <c r="F42" s="35"/>
      <c r="G42" s="35"/>
      <c r="H42" s="35">
        <v>2</v>
      </c>
      <c r="I42" s="35">
        <v>4</v>
      </c>
      <c r="J42" s="35">
        <v>12</v>
      </c>
      <c r="K42" s="35">
        <v>1</v>
      </c>
      <c r="L42" s="35">
        <v>6</v>
      </c>
      <c r="M42" s="35">
        <v>8</v>
      </c>
      <c r="N42" s="39"/>
      <c r="O42" s="39"/>
      <c r="P42" s="39"/>
      <c r="Q42" s="39"/>
      <c r="R42" s="39"/>
      <c r="S42" s="39"/>
      <c r="T42" s="39"/>
      <c r="U42" s="39"/>
      <c r="V42" s="37">
        <v>95</v>
      </c>
      <c r="W42" s="37">
        <f t="shared" si="5"/>
        <v>32</v>
      </c>
      <c r="X42" s="39">
        <f t="shared" si="6"/>
        <v>99.263157894736835</v>
      </c>
      <c r="Y42" s="35">
        <v>7</v>
      </c>
      <c r="Z42" s="35"/>
      <c r="AA42" s="166"/>
      <c r="AC42">
        <v>207</v>
      </c>
    </row>
    <row r="43" spans="1:31" ht="15" customHeight="1" x14ac:dyDescent="0.3">
      <c r="A43" s="63">
        <v>32</v>
      </c>
      <c r="B43" s="47" t="s">
        <v>67</v>
      </c>
      <c r="C43" s="41" t="s">
        <v>51</v>
      </c>
      <c r="D43" s="41">
        <v>23</v>
      </c>
      <c r="E43" s="35">
        <v>23</v>
      </c>
      <c r="F43" s="35"/>
      <c r="G43" s="35"/>
      <c r="H43" s="35">
        <v>3</v>
      </c>
      <c r="I43" s="35">
        <v>5</v>
      </c>
      <c r="J43" s="35">
        <v>15</v>
      </c>
      <c r="K43" s="35"/>
      <c r="L43" s="35">
        <v>8</v>
      </c>
      <c r="M43" s="35">
        <v>7</v>
      </c>
      <c r="N43" s="39"/>
      <c r="O43" s="39"/>
      <c r="P43" s="39"/>
      <c r="Q43" s="39"/>
      <c r="R43" s="39"/>
      <c r="S43" s="39"/>
      <c r="T43" s="39"/>
      <c r="U43" s="39"/>
      <c r="V43" s="37">
        <f t="shared" si="4"/>
        <v>100</v>
      </c>
      <c r="W43" s="37">
        <f t="shared" si="5"/>
        <v>35</v>
      </c>
      <c r="X43" s="39">
        <f t="shared" si="6"/>
        <v>99.826086956521735</v>
      </c>
      <c r="Y43" s="35">
        <v>2</v>
      </c>
      <c r="Z43" s="35"/>
      <c r="AA43" s="166"/>
    </row>
    <row r="44" spans="1:31" ht="18.75" x14ac:dyDescent="0.3">
      <c r="A44" s="63">
        <v>33</v>
      </c>
      <c r="B44" s="129" t="s">
        <v>32</v>
      </c>
      <c r="C44" s="41" t="s">
        <v>52</v>
      </c>
      <c r="D44" s="41">
        <v>26</v>
      </c>
      <c r="E44" s="35">
        <v>26</v>
      </c>
      <c r="F44" s="35">
        <v>1</v>
      </c>
      <c r="G44" s="35">
        <v>1</v>
      </c>
      <c r="H44" s="35">
        <v>0</v>
      </c>
      <c r="I44" s="35">
        <v>5</v>
      </c>
      <c r="J44" s="35">
        <v>21</v>
      </c>
      <c r="K44" s="35"/>
      <c r="L44" s="35">
        <v>5</v>
      </c>
      <c r="M44" s="35">
        <v>15</v>
      </c>
      <c r="N44" s="39"/>
      <c r="O44" s="39"/>
      <c r="P44" s="39"/>
      <c r="Q44" s="39"/>
      <c r="R44" s="39"/>
      <c r="S44" s="39"/>
      <c r="T44" s="39"/>
      <c r="U44" s="39"/>
      <c r="V44" s="37">
        <f t="shared" si="4"/>
        <v>100</v>
      </c>
      <c r="W44" s="37">
        <f t="shared" si="5"/>
        <v>19</v>
      </c>
      <c r="X44" s="39">
        <f t="shared" si="6"/>
        <v>99.538461538461533</v>
      </c>
      <c r="Y44" s="35">
        <v>6</v>
      </c>
      <c r="Z44" s="39"/>
      <c r="AA44" s="166"/>
    </row>
    <row r="45" spans="1:31" ht="17.25" customHeight="1" x14ac:dyDescent="0.3">
      <c r="A45" s="63">
        <v>34</v>
      </c>
      <c r="B45" s="47" t="s">
        <v>127</v>
      </c>
      <c r="C45" s="41" t="s">
        <v>53</v>
      </c>
      <c r="D45" s="41">
        <v>23</v>
      </c>
      <c r="E45" s="35">
        <v>21</v>
      </c>
      <c r="F45" s="35"/>
      <c r="G45" s="35">
        <v>2</v>
      </c>
      <c r="H45" s="35">
        <v>0</v>
      </c>
      <c r="I45" s="35">
        <v>3</v>
      </c>
      <c r="J45" s="35">
        <v>15</v>
      </c>
      <c r="K45" s="35">
        <v>3</v>
      </c>
      <c r="L45" s="35">
        <v>3</v>
      </c>
      <c r="M45" s="35">
        <v>8</v>
      </c>
      <c r="N45" s="39"/>
      <c r="O45" s="39">
        <v>2</v>
      </c>
      <c r="P45" s="39">
        <v>2</v>
      </c>
      <c r="Q45" s="39"/>
      <c r="R45" s="39">
        <v>1</v>
      </c>
      <c r="S45" s="39"/>
      <c r="T45" s="39"/>
      <c r="U45" s="39">
        <v>2</v>
      </c>
      <c r="V45" s="37">
        <v>86</v>
      </c>
      <c r="W45" s="37">
        <f t="shared" si="5"/>
        <v>14</v>
      </c>
      <c r="X45" s="39">
        <f t="shared" si="6"/>
        <v>99.333333333333329</v>
      </c>
      <c r="Y45" s="35">
        <v>7</v>
      </c>
      <c r="Z45" s="39"/>
      <c r="AA45" s="166"/>
    </row>
    <row r="46" spans="1:31" ht="15" customHeight="1" x14ac:dyDescent="0.3">
      <c r="A46" s="63">
        <v>35</v>
      </c>
      <c r="B46" s="64" t="s">
        <v>35</v>
      </c>
      <c r="C46" s="41" t="s">
        <v>54</v>
      </c>
      <c r="D46" s="41">
        <v>25</v>
      </c>
      <c r="E46" s="35">
        <v>25</v>
      </c>
      <c r="F46" s="35"/>
      <c r="G46" s="35"/>
      <c r="H46" s="35">
        <v>1</v>
      </c>
      <c r="I46" s="35">
        <v>6</v>
      </c>
      <c r="J46" s="35">
        <v>16</v>
      </c>
      <c r="K46" s="35">
        <v>2</v>
      </c>
      <c r="L46" s="35">
        <v>7</v>
      </c>
      <c r="M46" s="35">
        <v>16</v>
      </c>
      <c r="N46" s="39"/>
      <c r="O46" s="39"/>
      <c r="P46" s="39"/>
      <c r="Q46" s="39"/>
      <c r="R46" s="39">
        <v>2</v>
      </c>
      <c r="S46" s="39"/>
      <c r="T46" s="39"/>
      <c r="U46" s="39"/>
      <c r="V46" s="37">
        <f t="shared" si="4"/>
        <v>92</v>
      </c>
      <c r="W46" s="37">
        <f t="shared" si="5"/>
        <v>28</v>
      </c>
      <c r="X46" s="39">
        <f t="shared" si="6"/>
        <v>99.28</v>
      </c>
      <c r="Y46" s="35">
        <v>9</v>
      </c>
      <c r="Z46" s="39"/>
      <c r="AA46" s="166"/>
    </row>
    <row r="47" spans="1:31" ht="18.75" x14ac:dyDescent="0.3">
      <c r="A47" s="164">
        <v>36</v>
      </c>
      <c r="B47" s="129" t="s">
        <v>128</v>
      </c>
      <c r="C47" s="41" t="s">
        <v>55</v>
      </c>
      <c r="D47" s="41">
        <v>26</v>
      </c>
      <c r="E47" s="35">
        <v>26</v>
      </c>
      <c r="F47" s="35"/>
      <c r="G47" s="35"/>
      <c r="H47" s="35">
        <v>2</v>
      </c>
      <c r="I47" s="35">
        <v>3</v>
      </c>
      <c r="J47" s="35">
        <v>20</v>
      </c>
      <c r="K47" s="35">
        <v>1</v>
      </c>
      <c r="L47" s="35">
        <v>5</v>
      </c>
      <c r="M47" s="35">
        <v>14</v>
      </c>
      <c r="N47" s="39"/>
      <c r="O47" s="39"/>
      <c r="P47" s="39"/>
      <c r="Q47" s="39"/>
      <c r="R47" s="39"/>
      <c r="S47" s="39"/>
      <c r="T47" s="39"/>
      <c r="U47" s="39"/>
      <c r="V47" s="37">
        <v>96</v>
      </c>
      <c r="W47" s="37">
        <f t="shared" si="5"/>
        <v>19</v>
      </c>
      <c r="X47" s="39">
        <f t="shared" si="6"/>
        <v>99.07692307692308</v>
      </c>
      <c r="Y47" s="35">
        <v>12</v>
      </c>
      <c r="Z47" s="39"/>
      <c r="AA47" s="166"/>
    </row>
    <row r="48" spans="1:31" ht="18.75" x14ac:dyDescent="0.3">
      <c r="A48" s="165">
        <v>37</v>
      </c>
      <c r="B48" s="47" t="s">
        <v>31</v>
      </c>
      <c r="C48" s="41" t="s">
        <v>56</v>
      </c>
      <c r="D48" s="168">
        <v>25</v>
      </c>
      <c r="E48" s="168">
        <v>24</v>
      </c>
      <c r="F48" s="169"/>
      <c r="G48" s="168">
        <v>1</v>
      </c>
      <c r="H48" s="168">
        <v>1</v>
      </c>
      <c r="I48" s="168">
        <v>7</v>
      </c>
      <c r="J48" s="168">
        <v>16</v>
      </c>
      <c r="K48" s="170"/>
      <c r="L48" s="171">
        <v>8</v>
      </c>
      <c r="M48" s="168">
        <v>16</v>
      </c>
      <c r="N48" s="169"/>
      <c r="O48" s="169"/>
      <c r="P48" s="169"/>
      <c r="Q48" s="169"/>
      <c r="R48" s="169"/>
      <c r="S48" s="169"/>
      <c r="T48" s="169"/>
      <c r="U48" s="169"/>
      <c r="V48" s="168">
        <f t="shared" ref="V48" si="7">(J48+I48+H48)/E48*100</f>
        <v>100</v>
      </c>
      <c r="W48" s="168">
        <f t="shared" si="5"/>
        <v>33</v>
      </c>
      <c r="X48" s="168">
        <f t="shared" si="6"/>
        <v>99</v>
      </c>
      <c r="Y48" s="168">
        <v>12</v>
      </c>
      <c r="Z48" s="169"/>
      <c r="AA48" s="166"/>
    </row>
    <row r="49" spans="1:27" x14ac:dyDescent="0.25">
      <c r="A49" s="165"/>
      <c r="B49" s="47"/>
      <c r="C49" s="41"/>
      <c r="D49" s="132">
        <f>SUM(D31:D48)</f>
        <v>394</v>
      </c>
      <c r="E49" s="132">
        <f>SUM(E31:E48)</f>
        <v>390</v>
      </c>
      <c r="F49" s="132">
        <f>SUM(F32:F48)</f>
        <v>3</v>
      </c>
      <c r="G49" s="132">
        <v>8</v>
      </c>
      <c r="H49" s="132">
        <f>SUM(H31:H48)</f>
        <v>32</v>
      </c>
      <c r="I49" s="132">
        <f>SUM(I31:I48)</f>
        <v>97</v>
      </c>
      <c r="J49" s="132">
        <f>SUM(J31:J48)</f>
        <v>248</v>
      </c>
      <c r="K49" s="133">
        <f t="shared" ref="K49" si="8">SUM(K32:K48)</f>
        <v>11</v>
      </c>
      <c r="L49" s="133">
        <f>SUM(L31:L48)</f>
        <v>129</v>
      </c>
      <c r="M49" s="132">
        <f>SUM(M31:M48)</f>
        <v>193</v>
      </c>
      <c r="N49" s="132">
        <v>4</v>
      </c>
      <c r="O49" s="132">
        <v>2</v>
      </c>
      <c r="P49" s="132">
        <v>2</v>
      </c>
      <c r="Q49" s="132"/>
      <c r="R49" s="132">
        <f>SUM(R33:R48)</f>
        <v>6</v>
      </c>
      <c r="S49" s="132"/>
      <c r="T49" s="132"/>
      <c r="U49" s="132">
        <v>2</v>
      </c>
      <c r="V49" s="132">
        <f>SUM(V31:V48)/18</f>
        <v>96.722222222222229</v>
      </c>
      <c r="W49" s="132">
        <f>SUM(W31:W48)/18</f>
        <v>33.388888888888886</v>
      </c>
      <c r="X49" s="132">
        <f>SUM(X32:X47)/17</f>
        <v>93.468707155455036</v>
      </c>
      <c r="Y49" s="132">
        <f>SUM(Y31:Y48)</f>
        <v>143</v>
      </c>
      <c r="Z49" s="132">
        <f>SUM(Z32:Z48)</f>
        <v>1</v>
      </c>
      <c r="AA49" s="176"/>
    </row>
    <row r="50" spans="1:27" x14ac:dyDescent="0.25">
      <c r="A50" s="15"/>
      <c r="B50" s="38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7"/>
      <c r="W50" s="37"/>
      <c r="X50" s="39"/>
      <c r="Y50" s="39"/>
      <c r="Z50" s="39"/>
      <c r="AA50" s="176"/>
    </row>
    <row r="51" spans="1:27" x14ac:dyDescent="0.25">
      <c r="A51" s="130">
        <v>36</v>
      </c>
      <c r="B51" s="47" t="s">
        <v>34</v>
      </c>
      <c r="C51" s="39">
        <v>10</v>
      </c>
      <c r="D51" s="41">
        <v>14</v>
      </c>
      <c r="E51" s="35"/>
      <c r="F51" s="35"/>
      <c r="G51" s="35"/>
      <c r="H51" s="35"/>
      <c r="I51" s="35"/>
      <c r="J51" s="35"/>
      <c r="K51" s="49"/>
      <c r="L51" s="35"/>
      <c r="M51" s="35"/>
      <c r="N51" s="39"/>
      <c r="O51" s="39"/>
      <c r="P51" s="39"/>
      <c r="Q51" s="39"/>
      <c r="R51" s="39"/>
      <c r="S51" s="39"/>
      <c r="T51" s="39"/>
      <c r="U51" s="39"/>
      <c r="V51" s="37" t="e">
        <f>(J51+I51+H51)/E51*100</f>
        <v>#DIV/0!</v>
      </c>
      <c r="W51" s="37" t="e">
        <f>ROUND((I51+H51)/E51*100,0)</f>
        <v>#DIV/0!</v>
      </c>
      <c r="X51" s="39" t="e">
        <f t="shared" ref="X51:X52" si="9">100-Y51/(E51*42)*100</f>
        <v>#DIV/0!</v>
      </c>
      <c r="Y51" s="35"/>
      <c r="Z51" s="39"/>
      <c r="AA51" s="176"/>
    </row>
    <row r="52" spans="1:27" x14ac:dyDescent="0.25">
      <c r="A52" s="130">
        <v>37</v>
      </c>
      <c r="B52" s="131" t="s">
        <v>44</v>
      </c>
      <c r="C52" s="39">
        <v>11</v>
      </c>
      <c r="D52" s="41">
        <v>17</v>
      </c>
      <c r="E52" s="35"/>
      <c r="F52" s="35"/>
      <c r="G52" s="35"/>
      <c r="H52" s="35"/>
      <c r="I52" s="35"/>
      <c r="J52" s="35"/>
      <c r="K52" s="35"/>
      <c r="L52" s="35"/>
      <c r="M52" s="35"/>
      <c r="N52" s="39"/>
      <c r="O52" s="39"/>
      <c r="P52" s="39"/>
      <c r="Q52" s="39"/>
      <c r="R52" s="39"/>
      <c r="S52" s="39"/>
      <c r="T52" s="39"/>
      <c r="U52" s="39"/>
      <c r="V52" s="37" t="e">
        <f>(J52+I52+H52)/E52*100</f>
        <v>#DIV/0!</v>
      </c>
      <c r="W52" s="37" t="e">
        <f>ROUND((I52+H52)/E52*100,0)</f>
        <v>#DIV/0!</v>
      </c>
      <c r="X52" s="39" t="e">
        <f t="shared" si="9"/>
        <v>#DIV/0!</v>
      </c>
      <c r="Y52" s="35"/>
      <c r="Z52" s="39"/>
      <c r="AA52" s="176"/>
    </row>
    <row r="53" spans="1:27" ht="17.25" customHeight="1" x14ac:dyDescent="0.25">
      <c r="A53" s="15"/>
      <c r="B53" s="38" t="s">
        <v>58</v>
      </c>
      <c r="C53" s="39"/>
      <c r="D53" s="39">
        <f>SUM(D51:D52)</f>
        <v>31</v>
      </c>
      <c r="E53" s="39"/>
      <c r="F53" s="39"/>
      <c r="G53" s="39"/>
      <c r="H53" s="39"/>
      <c r="I53" s="39"/>
      <c r="J53" s="39"/>
      <c r="K53" s="120"/>
      <c r="L53" s="120"/>
      <c r="M53" s="39"/>
      <c r="N53" s="39"/>
      <c r="O53" s="39"/>
      <c r="P53" s="39"/>
      <c r="Q53" s="39"/>
      <c r="R53" s="39"/>
      <c r="S53" s="39"/>
      <c r="T53" s="39"/>
      <c r="U53" s="39"/>
      <c r="V53" s="39" t="e">
        <f>SUM(V51:V52)/2</f>
        <v>#DIV/0!</v>
      </c>
      <c r="W53" s="39" t="e">
        <f>SUM(W51:W52)/2</f>
        <v>#DIV/0!</v>
      </c>
      <c r="X53" s="39" t="e">
        <f>SUM(X51:X52)/2</f>
        <v>#DIV/0!</v>
      </c>
      <c r="Y53" s="39">
        <f>SUM(Y51:Y52)</f>
        <v>0</v>
      </c>
      <c r="Z53" s="39"/>
      <c r="AA53" s="176"/>
    </row>
    <row r="54" spans="1:27" x14ac:dyDescent="0.25">
      <c r="A54" s="16"/>
      <c r="B54" s="38" t="s">
        <v>95</v>
      </c>
      <c r="C54" s="48"/>
      <c r="D54" s="39">
        <v>861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176"/>
    </row>
    <row r="55" spans="1:27" x14ac:dyDescent="0.25">
      <c r="A55" s="121"/>
      <c r="B55" s="122" t="s">
        <v>132</v>
      </c>
      <c r="C55" s="122"/>
      <c r="D55" s="123">
        <v>831</v>
      </c>
      <c r="E55" s="123">
        <v>826</v>
      </c>
      <c r="F55" s="123">
        <v>3</v>
      </c>
      <c r="G55" s="123">
        <v>9</v>
      </c>
      <c r="H55" s="123">
        <v>54</v>
      </c>
      <c r="I55" s="123">
        <v>178</v>
      </c>
      <c r="J55" s="123">
        <v>347</v>
      </c>
      <c r="K55" s="123">
        <v>16</v>
      </c>
      <c r="L55" s="123">
        <v>232</v>
      </c>
      <c r="M55" s="123">
        <v>290</v>
      </c>
      <c r="N55" s="123"/>
      <c r="O55" s="123">
        <v>5</v>
      </c>
      <c r="P55" s="123">
        <v>7</v>
      </c>
      <c r="Q55" s="123"/>
      <c r="R55" s="123">
        <v>7</v>
      </c>
      <c r="S55" s="123"/>
      <c r="T55" s="123"/>
      <c r="U55" s="123">
        <v>2</v>
      </c>
      <c r="V55" s="123">
        <v>97</v>
      </c>
      <c r="W55" s="123">
        <v>38.799999999999997</v>
      </c>
      <c r="X55" s="124">
        <v>96</v>
      </c>
      <c r="Y55" s="124">
        <v>228</v>
      </c>
      <c r="Z55" s="124">
        <v>1</v>
      </c>
      <c r="AA55" s="176"/>
    </row>
    <row r="56" spans="1:27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9" spans="1:27" x14ac:dyDescent="0.25"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</sheetData>
  <mergeCells count="4">
    <mergeCell ref="B1:Z1"/>
    <mergeCell ref="A2:Z2"/>
    <mergeCell ref="B27:Z27"/>
    <mergeCell ref="B28:Z28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opLeftCell="A28" zoomScale="73" zoomScaleNormal="73" workbookViewId="0">
      <selection activeCell="G43" sqref="G43"/>
    </sheetView>
  </sheetViews>
  <sheetFormatPr defaultRowHeight="15.75" x14ac:dyDescent="0.25"/>
  <cols>
    <col min="1" max="1" width="4.375" customWidth="1"/>
    <col min="2" max="2" width="22.5" customWidth="1"/>
    <col min="3" max="10" width="4.625" customWidth="1"/>
    <col min="11" max="11" width="4.375" customWidth="1"/>
    <col min="12" max="21" width="4.625" customWidth="1"/>
    <col min="22" max="22" width="4.25" customWidth="1"/>
    <col min="23" max="23" width="5.375" customWidth="1"/>
    <col min="24" max="24" width="5" customWidth="1"/>
    <col min="25" max="26" width="4.625" customWidth="1"/>
    <col min="30" max="30" width="11" customWidth="1"/>
    <col min="32" max="32" width="12.375" customWidth="1"/>
  </cols>
  <sheetData>
    <row r="1" spans="1:30" ht="15" customHeight="1" x14ac:dyDescent="0.25">
      <c r="A1" s="115"/>
      <c r="B1" s="213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30" ht="23.25" customHeight="1" x14ac:dyDescent="0.25">
      <c r="A2" s="215" t="s">
        <v>143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</row>
    <row r="3" spans="1:30" ht="15" customHeight="1" x14ac:dyDescent="0.25"/>
    <row r="4" spans="1:30" ht="15" customHeight="1" x14ac:dyDescent="0.25">
      <c r="A4" s="3"/>
      <c r="B4" s="3"/>
      <c r="C4" s="4"/>
      <c r="D4" s="4" t="s">
        <v>27</v>
      </c>
      <c r="E4" s="4"/>
      <c r="F4" s="4"/>
      <c r="G4" s="4"/>
      <c r="H4" s="4"/>
      <c r="I4" s="4" t="s">
        <v>28</v>
      </c>
      <c r="J4" s="4"/>
      <c r="K4" s="4"/>
      <c r="L4" s="4"/>
      <c r="M4" s="4"/>
      <c r="N4" s="4"/>
      <c r="O4" s="4"/>
      <c r="P4" s="4" t="s">
        <v>29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30" ht="89.25" customHeight="1" x14ac:dyDescent="0.25">
      <c r="A5" s="5" t="s">
        <v>26</v>
      </c>
      <c r="B5" s="6" t="s">
        <v>1</v>
      </c>
      <c r="C5" s="7" t="s">
        <v>2</v>
      </c>
      <c r="D5" s="7" t="s">
        <v>3</v>
      </c>
      <c r="E5" s="7" t="s">
        <v>42</v>
      </c>
      <c r="F5" s="7" t="s">
        <v>5</v>
      </c>
      <c r="G5" s="7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7" t="s">
        <v>101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12"/>
    </row>
    <row r="6" spans="1:30" ht="17.25" customHeight="1" x14ac:dyDescent="0.25">
      <c r="A6" s="118">
        <v>1</v>
      </c>
      <c r="B6" s="125" t="s">
        <v>119</v>
      </c>
      <c r="C6" s="146" t="s">
        <v>69</v>
      </c>
      <c r="D6" s="158">
        <v>24</v>
      </c>
      <c r="E6" s="157">
        <v>24</v>
      </c>
      <c r="F6" s="154"/>
      <c r="G6" s="11"/>
      <c r="H6" s="10"/>
      <c r="I6" s="10"/>
      <c r="J6" s="10"/>
      <c r="K6" s="10"/>
      <c r="L6" s="60"/>
      <c r="M6" s="58">
        <v>11</v>
      </c>
      <c r="N6" s="51"/>
      <c r="O6" s="9"/>
      <c r="P6" s="9"/>
      <c r="Q6" s="9"/>
      <c r="R6" s="9"/>
      <c r="S6" s="9"/>
      <c r="T6" s="9"/>
      <c r="U6" s="9"/>
      <c r="V6" s="30">
        <f t="shared" ref="V6:V13" si="0">(J6+I6+H6)/E6*100</f>
        <v>0</v>
      </c>
      <c r="W6" s="31">
        <f t="shared" ref="W6:W13" si="1">ROUND((I6+H6)/E6*100,0)</f>
        <v>0</v>
      </c>
      <c r="X6" s="57">
        <f t="shared" ref="X6:X24" si="2">100-Y6/(E6*50)*100</f>
        <v>99.166666666666671</v>
      </c>
      <c r="Y6" s="35">
        <v>10</v>
      </c>
      <c r="Z6" s="51"/>
    </row>
    <row r="7" spans="1:30" ht="16.5" customHeight="1" x14ac:dyDescent="0.25">
      <c r="A7" s="118">
        <v>2</v>
      </c>
      <c r="B7" s="125" t="s">
        <v>76</v>
      </c>
      <c r="C7" s="146" t="s">
        <v>71</v>
      </c>
      <c r="D7" s="158">
        <v>24</v>
      </c>
      <c r="E7" s="157">
        <v>24</v>
      </c>
      <c r="F7" s="154"/>
      <c r="G7" s="11"/>
      <c r="H7" s="10"/>
      <c r="I7" s="10"/>
      <c r="J7" s="10"/>
      <c r="K7" s="10"/>
      <c r="L7" s="60"/>
      <c r="M7" s="58">
        <v>11</v>
      </c>
      <c r="N7" s="51"/>
      <c r="O7" s="9"/>
      <c r="P7" s="9"/>
      <c r="Q7" s="9"/>
      <c r="R7" s="9"/>
      <c r="S7" s="9"/>
      <c r="T7" s="9"/>
      <c r="U7" s="9"/>
      <c r="V7" s="30">
        <f t="shared" si="0"/>
        <v>0</v>
      </c>
      <c r="W7" s="31">
        <f t="shared" si="1"/>
        <v>0</v>
      </c>
      <c r="X7" s="57">
        <f t="shared" si="2"/>
        <v>99.25</v>
      </c>
      <c r="Y7" s="35">
        <v>9</v>
      </c>
      <c r="Z7" s="51"/>
    </row>
    <row r="8" spans="1:30" ht="15.75" customHeight="1" x14ac:dyDescent="0.25">
      <c r="A8" s="118">
        <v>3</v>
      </c>
      <c r="B8" s="125" t="s">
        <v>33</v>
      </c>
      <c r="C8" s="146" t="s">
        <v>73</v>
      </c>
      <c r="D8" s="158">
        <v>23</v>
      </c>
      <c r="E8" s="157">
        <v>23</v>
      </c>
      <c r="F8" s="154"/>
      <c r="G8" s="11"/>
      <c r="H8" s="10"/>
      <c r="I8" s="10"/>
      <c r="J8" s="10"/>
      <c r="K8" s="10"/>
      <c r="L8" s="60"/>
      <c r="M8" s="58">
        <v>10</v>
      </c>
      <c r="N8" s="51"/>
      <c r="O8" s="9"/>
      <c r="P8" s="9"/>
      <c r="Q8" s="9"/>
      <c r="R8" s="9"/>
      <c r="S8" s="9"/>
      <c r="T8" s="9"/>
      <c r="U8" s="9"/>
      <c r="V8" s="30">
        <f t="shared" si="0"/>
        <v>0</v>
      </c>
      <c r="W8" s="31">
        <f t="shared" si="1"/>
        <v>0</v>
      </c>
      <c r="X8" s="57">
        <f t="shared" si="2"/>
        <v>99.565217391304344</v>
      </c>
      <c r="Y8" s="35">
        <v>5</v>
      </c>
      <c r="Z8" s="51"/>
    </row>
    <row r="9" spans="1:30" ht="15.75" customHeight="1" x14ac:dyDescent="0.25">
      <c r="A9" s="118">
        <v>4</v>
      </c>
      <c r="B9" s="125" t="s">
        <v>77</v>
      </c>
      <c r="C9" s="146" t="s">
        <v>75</v>
      </c>
      <c r="D9" s="158">
        <v>24</v>
      </c>
      <c r="E9" s="157">
        <v>23</v>
      </c>
      <c r="F9" s="154"/>
      <c r="G9" s="11">
        <v>1</v>
      </c>
      <c r="H9" s="10"/>
      <c r="I9" s="10"/>
      <c r="J9" s="10"/>
      <c r="K9" s="10"/>
      <c r="L9" s="60"/>
      <c r="M9" s="58">
        <v>12</v>
      </c>
      <c r="N9" s="51"/>
      <c r="O9" s="9"/>
      <c r="P9" s="9"/>
      <c r="Q9" s="9"/>
      <c r="R9" s="9"/>
      <c r="S9" s="9"/>
      <c r="T9" s="9"/>
      <c r="U9" s="9"/>
      <c r="V9" s="30">
        <f>(J9+I9+H9)/E9*100</f>
        <v>0</v>
      </c>
      <c r="W9" s="31">
        <f>ROUND((I9+H9)/E9*100,0)</f>
        <v>0</v>
      </c>
      <c r="X9" s="57">
        <f t="shared" si="2"/>
        <v>99.565217391304344</v>
      </c>
      <c r="Y9" s="35">
        <v>5</v>
      </c>
      <c r="Z9" s="51"/>
    </row>
    <row r="10" spans="1:30" ht="15.75" customHeight="1" x14ac:dyDescent="0.25">
      <c r="A10" s="118">
        <v>5</v>
      </c>
      <c r="B10" s="136" t="s">
        <v>123</v>
      </c>
      <c r="C10" s="150" t="s">
        <v>117</v>
      </c>
      <c r="D10" s="158">
        <v>18</v>
      </c>
      <c r="E10" s="157">
        <v>18</v>
      </c>
      <c r="F10" s="154"/>
      <c r="G10" s="11"/>
      <c r="H10" s="10"/>
      <c r="I10" s="10"/>
      <c r="J10" s="10"/>
      <c r="K10" s="10"/>
      <c r="L10" s="60"/>
      <c r="M10" s="59">
        <v>10</v>
      </c>
      <c r="N10" s="51"/>
      <c r="O10" s="9"/>
      <c r="P10" s="9"/>
      <c r="Q10" s="9"/>
      <c r="R10" s="9"/>
      <c r="S10" s="9"/>
      <c r="T10" s="9"/>
      <c r="U10" s="9"/>
      <c r="V10" s="30">
        <f t="shared" si="0"/>
        <v>0</v>
      </c>
      <c r="W10" s="31">
        <f t="shared" si="1"/>
        <v>0</v>
      </c>
      <c r="X10" s="57">
        <f t="shared" si="2"/>
        <v>99.333333333333329</v>
      </c>
      <c r="Y10" s="35">
        <v>6</v>
      </c>
      <c r="Z10" s="51"/>
      <c r="AB10" t="s">
        <v>96</v>
      </c>
      <c r="AC10" s="172" t="s">
        <v>126</v>
      </c>
      <c r="AD10" s="173"/>
    </row>
    <row r="11" spans="1:30" ht="16.5" customHeight="1" x14ac:dyDescent="0.25">
      <c r="A11" s="146">
        <v>6</v>
      </c>
      <c r="B11" s="148" t="s">
        <v>115</v>
      </c>
      <c r="C11" s="151" t="s">
        <v>82</v>
      </c>
      <c r="D11" s="159">
        <v>24</v>
      </c>
      <c r="E11" s="145">
        <v>24</v>
      </c>
      <c r="F11" s="154"/>
      <c r="G11" s="11"/>
      <c r="H11" s="10">
        <v>8</v>
      </c>
      <c r="I11" s="10">
        <v>7</v>
      </c>
      <c r="J11" s="10">
        <v>9</v>
      </c>
      <c r="K11" s="10"/>
      <c r="L11" s="60">
        <v>15</v>
      </c>
      <c r="M11" s="54">
        <v>14</v>
      </c>
      <c r="N11" s="51"/>
      <c r="O11" s="9"/>
      <c r="P11" s="9"/>
      <c r="Q11" s="9"/>
      <c r="R11" s="9"/>
      <c r="S11" s="9"/>
      <c r="T11" s="9"/>
      <c r="U11" s="9"/>
      <c r="V11" s="34">
        <f t="shared" si="0"/>
        <v>100</v>
      </c>
      <c r="W11" s="32">
        <f t="shared" si="1"/>
        <v>63</v>
      </c>
      <c r="X11" s="57">
        <f t="shared" si="2"/>
        <v>99.583333333333329</v>
      </c>
      <c r="Y11" s="35">
        <v>5</v>
      </c>
      <c r="Z11" s="52"/>
      <c r="AB11" t="s">
        <v>97</v>
      </c>
      <c r="AC11" s="172" t="s">
        <v>133</v>
      </c>
      <c r="AD11" s="173"/>
    </row>
    <row r="12" spans="1:30" ht="15" customHeight="1" x14ac:dyDescent="0.25">
      <c r="A12" s="146">
        <v>7</v>
      </c>
      <c r="B12" s="148" t="s">
        <v>78</v>
      </c>
      <c r="C12" s="151" t="s">
        <v>83</v>
      </c>
      <c r="D12" s="158">
        <v>24</v>
      </c>
      <c r="E12" s="157">
        <v>24</v>
      </c>
      <c r="F12" s="154"/>
      <c r="G12" s="11"/>
      <c r="H12" s="10">
        <v>11</v>
      </c>
      <c r="I12" s="10">
        <v>6</v>
      </c>
      <c r="J12" s="10">
        <v>7</v>
      </c>
      <c r="K12" s="10"/>
      <c r="L12" s="60">
        <v>17</v>
      </c>
      <c r="M12" s="54">
        <v>12</v>
      </c>
      <c r="N12" s="51"/>
      <c r="O12" s="9"/>
      <c r="P12" s="9"/>
      <c r="Q12" s="9"/>
      <c r="R12" s="9"/>
      <c r="S12" s="9"/>
      <c r="T12" s="9"/>
      <c r="U12" s="9"/>
      <c r="V12" s="34">
        <f t="shared" si="0"/>
        <v>100</v>
      </c>
      <c r="W12" s="32">
        <f t="shared" si="1"/>
        <v>71</v>
      </c>
      <c r="X12" s="57">
        <f t="shared" si="2"/>
        <v>99.666666666666671</v>
      </c>
      <c r="Y12" s="35">
        <v>4</v>
      </c>
      <c r="Z12" s="51"/>
      <c r="AB12" t="s">
        <v>99</v>
      </c>
      <c r="AC12" s="1" t="s">
        <v>109</v>
      </c>
      <c r="AD12" s="1"/>
    </row>
    <row r="13" spans="1:30" ht="15" customHeight="1" x14ac:dyDescent="0.25">
      <c r="A13" s="146">
        <v>8</v>
      </c>
      <c r="B13" s="148" t="s">
        <v>124</v>
      </c>
      <c r="C13" s="151" t="s">
        <v>84</v>
      </c>
      <c r="D13" s="159">
        <v>23</v>
      </c>
      <c r="E13" s="145">
        <v>23</v>
      </c>
      <c r="F13" s="154"/>
      <c r="G13" s="11"/>
      <c r="H13">
        <v>1</v>
      </c>
      <c r="I13" s="10">
        <v>14</v>
      </c>
      <c r="J13" s="10">
        <v>8</v>
      </c>
      <c r="K13" s="10"/>
      <c r="L13" s="60">
        <v>15</v>
      </c>
      <c r="M13" s="54">
        <v>12</v>
      </c>
      <c r="N13" s="51"/>
      <c r="O13" s="9"/>
      <c r="P13" s="9"/>
      <c r="Q13" s="9"/>
      <c r="R13" s="9"/>
      <c r="S13" s="9"/>
      <c r="T13" s="9"/>
      <c r="U13" s="9"/>
      <c r="V13" s="34">
        <f t="shared" si="0"/>
        <v>100</v>
      </c>
      <c r="W13" s="32">
        <f t="shared" si="1"/>
        <v>65</v>
      </c>
      <c r="X13" s="57">
        <f>100-Y13/(E13*46)*100</f>
        <v>98.771266540642728</v>
      </c>
      <c r="Y13" s="35">
        <v>13</v>
      </c>
      <c r="Z13" s="51"/>
    </row>
    <row r="14" spans="1:30" ht="15" customHeight="1" x14ac:dyDescent="0.25">
      <c r="A14" s="146">
        <v>9</v>
      </c>
      <c r="B14" s="148" t="s">
        <v>79</v>
      </c>
      <c r="C14" s="152" t="s">
        <v>85</v>
      </c>
      <c r="D14" s="159">
        <v>23</v>
      </c>
      <c r="E14" s="145">
        <v>22</v>
      </c>
      <c r="F14" s="52"/>
      <c r="G14" s="2">
        <v>1</v>
      </c>
      <c r="H14" s="10">
        <v>8</v>
      </c>
      <c r="I14" s="10">
        <v>4</v>
      </c>
      <c r="J14" s="10">
        <v>10</v>
      </c>
      <c r="K14" s="10"/>
      <c r="L14" s="60">
        <v>12</v>
      </c>
      <c r="M14" s="54">
        <v>9</v>
      </c>
      <c r="N14" s="51"/>
      <c r="O14" s="9"/>
      <c r="P14" s="9"/>
      <c r="Q14" s="9"/>
      <c r="R14" s="9"/>
      <c r="S14" s="9"/>
      <c r="T14" s="9"/>
      <c r="U14" s="9"/>
      <c r="V14" s="34">
        <f t="shared" ref="V14" si="3">(J14+I14+H14)/E14*100</f>
        <v>100</v>
      </c>
      <c r="W14" s="32">
        <f t="shared" ref="W14" si="4">ROUND((I14+H14)/E14*100,0)</f>
        <v>55</v>
      </c>
      <c r="X14" s="57">
        <f t="shared" si="2"/>
        <v>99.181818181818187</v>
      </c>
      <c r="Y14" s="35">
        <v>9</v>
      </c>
      <c r="Z14" s="51"/>
    </row>
    <row r="15" spans="1:30" ht="15" customHeight="1" x14ac:dyDescent="0.25">
      <c r="A15" s="146">
        <v>10</v>
      </c>
      <c r="B15" s="148" t="s">
        <v>116</v>
      </c>
      <c r="C15" s="151" t="s">
        <v>100</v>
      </c>
      <c r="D15" s="159">
        <v>23</v>
      </c>
      <c r="E15" s="145">
        <v>22</v>
      </c>
      <c r="F15" s="116"/>
      <c r="G15" s="53">
        <v>1</v>
      </c>
      <c r="H15" s="10">
        <v>2</v>
      </c>
      <c r="I15" s="54">
        <v>10</v>
      </c>
      <c r="J15" s="54">
        <v>10</v>
      </c>
      <c r="K15" s="53"/>
      <c r="L15" s="61">
        <v>12</v>
      </c>
      <c r="M15" s="54">
        <v>9</v>
      </c>
      <c r="N15" s="51"/>
      <c r="O15" s="9"/>
      <c r="P15" s="9"/>
      <c r="Q15" s="9"/>
      <c r="R15" s="9"/>
      <c r="S15" s="9"/>
      <c r="T15" s="9"/>
      <c r="U15" s="9"/>
      <c r="V15" s="34">
        <f t="shared" ref="V15" si="5">(J15+I15+H15)/E15*100</f>
        <v>100</v>
      </c>
      <c r="W15" s="32">
        <f t="shared" ref="W15" si="6">ROUND((I15+H15)/E15*100,0)</f>
        <v>55</v>
      </c>
      <c r="X15" s="57">
        <f t="shared" si="2"/>
        <v>97.63636363636364</v>
      </c>
      <c r="Y15" s="35">
        <v>26</v>
      </c>
      <c r="Z15" s="52"/>
    </row>
    <row r="16" spans="1:30" ht="15" customHeight="1" x14ac:dyDescent="0.25">
      <c r="A16" s="146">
        <v>11</v>
      </c>
      <c r="B16" s="148" t="s">
        <v>60</v>
      </c>
      <c r="C16" s="151" t="s">
        <v>86</v>
      </c>
      <c r="D16" s="159">
        <v>25</v>
      </c>
      <c r="E16" s="145">
        <v>26</v>
      </c>
      <c r="F16" s="155"/>
      <c r="G16" s="56"/>
      <c r="H16" s="54">
        <v>3</v>
      </c>
      <c r="I16" s="55">
        <v>12</v>
      </c>
      <c r="J16" s="55">
        <v>11</v>
      </c>
      <c r="K16" s="56"/>
      <c r="L16" s="62">
        <v>15</v>
      </c>
      <c r="M16" s="55">
        <v>14</v>
      </c>
      <c r="N16" s="51"/>
      <c r="O16" s="9"/>
      <c r="P16" s="9"/>
      <c r="Q16" s="9"/>
      <c r="R16" s="9"/>
      <c r="S16" s="9"/>
      <c r="T16" s="9"/>
      <c r="U16" s="9"/>
      <c r="V16" s="11">
        <f t="shared" ref="V16:V24" si="7">(J16+I16+H16)/E16*100</f>
        <v>100</v>
      </c>
      <c r="W16" s="10">
        <f t="shared" ref="W16:W24" si="8">ROUND((I16+H16)/E16*100,0)</f>
        <v>58</v>
      </c>
      <c r="X16" s="57">
        <f t="shared" si="2"/>
        <v>99.230769230769226</v>
      </c>
      <c r="Y16" s="160">
        <v>10</v>
      </c>
      <c r="Z16" s="52"/>
    </row>
    <row r="17" spans="1:28" ht="15" customHeight="1" x14ac:dyDescent="0.25">
      <c r="A17" s="146">
        <v>12</v>
      </c>
      <c r="B17" s="148" t="s">
        <v>118</v>
      </c>
      <c r="C17" s="151" t="s">
        <v>87</v>
      </c>
      <c r="D17" s="158">
        <v>25</v>
      </c>
      <c r="E17" s="157">
        <v>24</v>
      </c>
      <c r="F17" s="155"/>
      <c r="G17" s="56"/>
      <c r="H17" s="55">
        <v>4</v>
      </c>
      <c r="I17" s="55">
        <v>8</v>
      </c>
      <c r="J17" s="55">
        <v>12</v>
      </c>
      <c r="K17" s="56"/>
      <c r="L17" s="62">
        <v>12</v>
      </c>
      <c r="M17" s="55">
        <v>11</v>
      </c>
      <c r="N17" s="51"/>
      <c r="O17" s="9"/>
      <c r="P17" s="9"/>
      <c r="Q17" s="9"/>
      <c r="R17" s="9"/>
      <c r="S17" s="9"/>
      <c r="T17" s="9"/>
      <c r="U17" s="9"/>
      <c r="V17" s="11">
        <f t="shared" si="7"/>
        <v>100</v>
      </c>
      <c r="W17" s="10">
        <f t="shared" si="8"/>
        <v>50</v>
      </c>
      <c r="X17" s="57">
        <f t="shared" si="2"/>
        <v>99.083333333333329</v>
      </c>
      <c r="Y17" s="160">
        <v>11</v>
      </c>
      <c r="Z17" s="51"/>
    </row>
    <row r="18" spans="1:28" ht="15" customHeight="1" x14ac:dyDescent="0.25">
      <c r="A18" s="146">
        <v>13</v>
      </c>
      <c r="B18" s="148" t="s">
        <v>80</v>
      </c>
      <c r="C18" s="151" t="s">
        <v>88</v>
      </c>
      <c r="D18" s="159">
        <v>25</v>
      </c>
      <c r="E18" s="145">
        <v>25</v>
      </c>
      <c r="F18" s="155"/>
      <c r="G18" s="56"/>
      <c r="H18" s="55">
        <v>8</v>
      </c>
      <c r="I18" s="55">
        <v>11</v>
      </c>
      <c r="J18" s="55">
        <v>6</v>
      </c>
      <c r="K18" s="56"/>
      <c r="L18" s="62">
        <v>19</v>
      </c>
      <c r="M18" s="55">
        <v>13</v>
      </c>
      <c r="N18" s="51"/>
      <c r="O18" s="9"/>
      <c r="P18" s="9"/>
      <c r="Q18" s="9"/>
      <c r="R18" s="9"/>
      <c r="S18" s="9"/>
      <c r="T18" s="9"/>
      <c r="U18" s="9"/>
      <c r="V18" s="11">
        <f t="shared" si="7"/>
        <v>100</v>
      </c>
      <c r="W18" s="10">
        <f t="shared" si="8"/>
        <v>76</v>
      </c>
      <c r="X18" s="57">
        <f t="shared" si="2"/>
        <v>98.72</v>
      </c>
      <c r="Y18" s="160">
        <v>16</v>
      </c>
      <c r="Z18" s="51"/>
    </row>
    <row r="19" spans="1:28" ht="15" customHeight="1" x14ac:dyDescent="0.25">
      <c r="A19" s="146">
        <v>14</v>
      </c>
      <c r="B19" s="148" t="s">
        <v>81</v>
      </c>
      <c r="C19" s="151" t="s">
        <v>89</v>
      </c>
      <c r="D19" s="158">
        <v>18</v>
      </c>
      <c r="E19" s="157">
        <v>18</v>
      </c>
      <c r="F19" s="117"/>
      <c r="G19" s="55"/>
      <c r="H19" s="55">
        <v>2</v>
      </c>
      <c r="I19" s="55">
        <v>8</v>
      </c>
      <c r="J19" s="55">
        <v>8</v>
      </c>
      <c r="K19" s="56"/>
      <c r="L19" s="62">
        <v>10</v>
      </c>
      <c r="M19" s="55">
        <v>6</v>
      </c>
      <c r="N19" s="51"/>
      <c r="O19" s="9"/>
      <c r="P19" s="9"/>
      <c r="Q19" s="9"/>
      <c r="R19" s="9"/>
      <c r="S19" s="9"/>
      <c r="T19" s="9"/>
      <c r="U19" s="9"/>
      <c r="V19" s="11">
        <f t="shared" si="7"/>
        <v>100</v>
      </c>
      <c r="W19" s="10">
        <f t="shared" si="8"/>
        <v>56</v>
      </c>
      <c r="X19" s="57">
        <f t="shared" si="2"/>
        <v>99.111111111111114</v>
      </c>
      <c r="Y19" s="160">
        <v>8</v>
      </c>
      <c r="Z19" s="51"/>
    </row>
    <row r="20" spans="1:28" ht="15" customHeight="1" x14ac:dyDescent="0.25">
      <c r="A20" s="146">
        <v>15</v>
      </c>
      <c r="B20" s="149" t="s">
        <v>68</v>
      </c>
      <c r="C20" s="151" t="s">
        <v>90</v>
      </c>
      <c r="D20" s="159">
        <v>26</v>
      </c>
      <c r="E20" s="145">
        <v>26</v>
      </c>
      <c r="F20" s="155"/>
      <c r="G20" s="55"/>
      <c r="H20" s="55">
        <v>10</v>
      </c>
      <c r="I20" s="55">
        <v>10</v>
      </c>
      <c r="J20" s="55">
        <v>6</v>
      </c>
      <c r="K20" s="56"/>
      <c r="L20" s="62">
        <v>20</v>
      </c>
      <c r="M20" s="55">
        <v>14</v>
      </c>
      <c r="N20" s="51"/>
      <c r="O20" s="9"/>
      <c r="P20" s="9"/>
      <c r="Q20" s="9"/>
      <c r="R20" s="9"/>
      <c r="S20" s="9"/>
      <c r="T20" s="9"/>
      <c r="U20" s="9"/>
      <c r="V20" s="11">
        <f t="shared" si="7"/>
        <v>100</v>
      </c>
      <c r="W20" s="10">
        <f t="shared" si="8"/>
        <v>77</v>
      </c>
      <c r="X20" s="57">
        <f t="shared" si="2"/>
        <v>99.538461538461533</v>
      </c>
      <c r="Y20" s="160">
        <v>6</v>
      </c>
      <c r="Z20" s="51"/>
      <c r="AB20">
        <v>207</v>
      </c>
    </row>
    <row r="21" spans="1:28" ht="15" customHeight="1" x14ac:dyDescent="0.25">
      <c r="A21" s="146">
        <v>16</v>
      </c>
      <c r="B21" s="149" t="s">
        <v>70</v>
      </c>
      <c r="C21" s="151" t="s">
        <v>91</v>
      </c>
      <c r="D21" s="159">
        <v>22</v>
      </c>
      <c r="E21" s="145">
        <v>22</v>
      </c>
      <c r="F21" s="155"/>
      <c r="G21" s="56"/>
      <c r="H21" s="55">
        <v>4</v>
      </c>
      <c r="I21" s="55">
        <v>10</v>
      </c>
      <c r="J21" s="55">
        <v>8</v>
      </c>
      <c r="K21" s="56"/>
      <c r="L21" s="62">
        <v>14</v>
      </c>
      <c r="M21" s="55">
        <v>14</v>
      </c>
      <c r="N21" s="51"/>
      <c r="O21" s="9"/>
      <c r="P21" s="9"/>
      <c r="Q21" s="9"/>
      <c r="R21" s="9"/>
      <c r="S21" s="9"/>
      <c r="T21" s="9"/>
      <c r="U21" s="9"/>
      <c r="V21" s="11">
        <f t="shared" si="7"/>
        <v>100</v>
      </c>
      <c r="W21" s="10">
        <f t="shared" si="8"/>
        <v>64</v>
      </c>
      <c r="X21" s="57">
        <f t="shared" si="2"/>
        <v>100</v>
      </c>
      <c r="Y21" s="160">
        <v>0</v>
      </c>
      <c r="Z21" s="52"/>
    </row>
    <row r="22" spans="1:28" ht="15" customHeight="1" x14ac:dyDescent="0.25">
      <c r="A22" s="146">
        <v>17</v>
      </c>
      <c r="B22" s="149" t="s">
        <v>72</v>
      </c>
      <c r="C22" s="151" t="s">
        <v>92</v>
      </c>
      <c r="D22" s="159">
        <v>21</v>
      </c>
      <c r="E22" s="145">
        <v>21</v>
      </c>
      <c r="F22" s="155"/>
      <c r="G22" s="56"/>
      <c r="H22" s="55">
        <v>2</v>
      </c>
      <c r="I22" s="55">
        <v>7</v>
      </c>
      <c r="J22" s="55">
        <v>12</v>
      </c>
      <c r="K22" s="56"/>
      <c r="L22" s="62">
        <v>9</v>
      </c>
      <c r="M22" s="55">
        <v>11</v>
      </c>
      <c r="N22" s="51"/>
      <c r="O22" s="9"/>
      <c r="P22" s="9"/>
      <c r="Q22" s="9"/>
      <c r="R22" s="9"/>
      <c r="S22" s="9"/>
      <c r="T22" s="9"/>
      <c r="U22" s="9"/>
      <c r="V22" s="11">
        <f t="shared" si="7"/>
        <v>100</v>
      </c>
      <c r="W22" s="10">
        <f t="shared" si="8"/>
        <v>43</v>
      </c>
      <c r="X22" s="57">
        <f t="shared" ref="X22" si="9">100-Y22/(E22*50)*100</f>
        <v>99.047619047619051</v>
      </c>
      <c r="Y22" s="160">
        <v>10</v>
      </c>
      <c r="Z22" s="52"/>
    </row>
    <row r="23" spans="1:28" ht="15" customHeight="1" x14ac:dyDescent="0.25">
      <c r="A23" s="146">
        <v>18</v>
      </c>
      <c r="B23" s="149" t="s">
        <v>74</v>
      </c>
      <c r="C23" s="151" t="s">
        <v>93</v>
      </c>
      <c r="D23" s="159">
        <v>21</v>
      </c>
      <c r="E23" s="145">
        <v>21</v>
      </c>
      <c r="F23" s="155"/>
      <c r="G23" s="55"/>
      <c r="H23" s="55">
        <v>1</v>
      </c>
      <c r="I23" s="55">
        <v>5</v>
      </c>
      <c r="J23" s="55">
        <v>15</v>
      </c>
      <c r="K23" s="56"/>
      <c r="L23" s="62">
        <v>5</v>
      </c>
      <c r="M23" s="55">
        <v>9</v>
      </c>
      <c r="N23" s="52"/>
      <c r="O23" s="2"/>
      <c r="P23" s="2"/>
      <c r="Q23" s="2"/>
      <c r="R23" s="2"/>
      <c r="S23" s="2"/>
      <c r="T23" s="2"/>
      <c r="U23" s="2"/>
      <c r="V23" s="11">
        <f t="shared" si="7"/>
        <v>100</v>
      </c>
      <c r="W23" s="10">
        <v>28</v>
      </c>
      <c r="X23" s="57">
        <f t="shared" si="2"/>
        <v>98.952380952380949</v>
      </c>
      <c r="Y23" s="161">
        <v>11</v>
      </c>
      <c r="Z23" s="52"/>
    </row>
    <row r="24" spans="1:28" ht="15" customHeight="1" x14ac:dyDescent="0.25">
      <c r="A24" s="147">
        <v>19</v>
      </c>
      <c r="B24" s="149" t="s">
        <v>94</v>
      </c>
      <c r="C24" s="153" t="s">
        <v>125</v>
      </c>
      <c r="D24" s="159">
        <v>24</v>
      </c>
      <c r="E24" s="145">
        <v>24</v>
      </c>
      <c r="F24" s="156"/>
      <c r="G24" s="138"/>
      <c r="H24" s="55">
        <v>1</v>
      </c>
      <c r="I24" s="138">
        <v>7</v>
      </c>
      <c r="J24" s="138">
        <v>16</v>
      </c>
      <c r="K24" s="137"/>
      <c r="L24" s="139">
        <v>8</v>
      </c>
      <c r="M24" s="138">
        <v>9</v>
      </c>
      <c r="N24" s="140"/>
      <c r="O24" s="141"/>
      <c r="P24" s="141"/>
      <c r="Q24" s="141"/>
      <c r="R24" s="141"/>
      <c r="S24" s="141"/>
      <c r="T24" s="141"/>
      <c r="U24" s="141"/>
      <c r="V24" s="142">
        <f t="shared" si="7"/>
        <v>100</v>
      </c>
      <c r="W24" s="143">
        <f t="shared" si="8"/>
        <v>33</v>
      </c>
      <c r="X24" s="144">
        <f t="shared" si="2"/>
        <v>98.916666666666671</v>
      </c>
      <c r="Y24" s="162">
        <v>13</v>
      </c>
      <c r="Z24" s="140"/>
    </row>
    <row r="25" spans="1:28" ht="15" customHeight="1" x14ac:dyDescent="0.25">
      <c r="C25" s="134"/>
      <c r="D25" s="135">
        <f>SUM(D6:D24)</f>
        <v>437</v>
      </c>
      <c r="E25" s="135">
        <f>SUM(E6:E24)</f>
        <v>434</v>
      </c>
      <c r="F25" s="135">
        <f t="shared" ref="F25:G25" si="10">SUM(F5:F23)</f>
        <v>0</v>
      </c>
      <c r="G25" s="135">
        <f t="shared" si="10"/>
        <v>3</v>
      </c>
      <c r="H25" s="135">
        <f>SUM(H11:H24)</f>
        <v>65</v>
      </c>
      <c r="I25" s="135">
        <f>SUM(I11:I24)</f>
        <v>119</v>
      </c>
      <c r="J25" s="135">
        <f>SUM(J11:J24)</f>
        <v>138</v>
      </c>
      <c r="K25" s="135"/>
      <c r="L25" s="135">
        <f>SUM(L11:L24)</f>
        <v>183</v>
      </c>
      <c r="M25" s="135">
        <f>SUM(M6:M24)</f>
        <v>211</v>
      </c>
      <c r="N25" s="135"/>
      <c r="O25" s="135"/>
      <c r="P25" s="135"/>
      <c r="Q25" s="135"/>
      <c r="R25" s="135"/>
      <c r="S25" s="135"/>
      <c r="T25" s="135"/>
      <c r="U25" s="135"/>
      <c r="V25" s="135">
        <f>SUM(V16:V24)/9</f>
        <v>100</v>
      </c>
      <c r="W25" s="135">
        <v>57</v>
      </c>
      <c r="X25" s="135">
        <v>99</v>
      </c>
      <c r="Y25" s="135">
        <f>SUM(Y6:Y24)</f>
        <v>177</v>
      </c>
      <c r="Z25" s="135"/>
      <c r="AB25" t="s">
        <v>43</v>
      </c>
    </row>
    <row r="26" spans="1:28" ht="15" customHeight="1" x14ac:dyDescent="0.25">
      <c r="A26" s="119"/>
      <c r="B26" s="217" t="s">
        <v>0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</row>
    <row r="27" spans="1:28" ht="15" customHeight="1" x14ac:dyDescent="0.25">
      <c r="A27" s="119"/>
      <c r="B27" s="221" t="s">
        <v>144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</row>
    <row r="28" spans="1:28" ht="15" customHeight="1" x14ac:dyDescent="0.25">
      <c r="A28" s="10"/>
      <c r="B28" s="10"/>
      <c r="C28" s="11"/>
      <c r="D28" s="11" t="s">
        <v>27</v>
      </c>
      <c r="E28" s="11"/>
      <c r="F28" s="11"/>
      <c r="G28" s="11"/>
      <c r="H28" s="11"/>
      <c r="I28" s="11" t="s">
        <v>28</v>
      </c>
      <c r="J28" s="11"/>
      <c r="K28" s="11"/>
      <c r="L28" s="11"/>
      <c r="M28" s="11"/>
      <c r="N28" s="11"/>
      <c r="O28" s="11"/>
      <c r="P28" s="11" t="s">
        <v>29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8" ht="78" customHeight="1" x14ac:dyDescent="0.25">
      <c r="A29" s="10" t="s">
        <v>26</v>
      </c>
      <c r="B29" s="13" t="s">
        <v>1</v>
      </c>
      <c r="C29" s="14" t="s">
        <v>2</v>
      </c>
      <c r="D29" s="14" t="s">
        <v>3</v>
      </c>
      <c r="E29" s="14" t="s">
        <v>4</v>
      </c>
      <c r="F29" s="14" t="s">
        <v>5</v>
      </c>
      <c r="G29" s="14" t="s">
        <v>6</v>
      </c>
      <c r="H29" s="3" t="s">
        <v>7</v>
      </c>
      <c r="I29" s="3" t="s">
        <v>8</v>
      </c>
      <c r="J29" s="3" t="s">
        <v>9</v>
      </c>
      <c r="K29" s="3" t="s">
        <v>10</v>
      </c>
      <c r="L29" s="14" t="s">
        <v>11</v>
      </c>
      <c r="M29" s="14" t="s">
        <v>12</v>
      </c>
      <c r="N29" s="14" t="s">
        <v>13</v>
      </c>
      <c r="O29" s="14" t="s">
        <v>14</v>
      </c>
      <c r="P29" s="14" t="s">
        <v>15</v>
      </c>
      <c r="Q29" s="14" t="s">
        <v>16</v>
      </c>
      <c r="R29" s="14" t="s">
        <v>17</v>
      </c>
      <c r="S29" s="14" t="s">
        <v>18</v>
      </c>
      <c r="T29" s="14" t="s">
        <v>19</v>
      </c>
      <c r="U29" s="14" t="s">
        <v>20</v>
      </c>
      <c r="V29" s="14" t="s">
        <v>21</v>
      </c>
      <c r="W29" s="14" t="s">
        <v>22</v>
      </c>
      <c r="X29" s="14" t="s">
        <v>23</v>
      </c>
      <c r="Y29" s="14" t="s">
        <v>24</v>
      </c>
      <c r="Z29" s="14" t="s">
        <v>25</v>
      </c>
    </row>
    <row r="30" spans="1:28" ht="15" customHeight="1" x14ac:dyDescent="0.3">
      <c r="A30" s="63">
        <v>20</v>
      </c>
      <c r="B30" s="47" t="s">
        <v>34</v>
      </c>
      <c r="C30" s="36" t="s">
        <v>38</v>
      </c>
      <c r="D30" s="41">
        <v>21</v>
      </c>
      <c r="E30" s="35">
        <v>21</v>
      </c>
      <c r="F30" s="35"/>
      <c r="G30" s="35"/>
      <c r="H30" s="35">
        <v>5</v>
      </c>
      <c r="I30" s="35">
        <v>6</v>
      </c>
      <c r="J30" s="35">
        <v>10</v>
      </c>
      <c r="K30" s="35">
        <v>0</v>
      </c>
      <c r="L30" s="35">
        <v>11</v>
      </c>
      <c r="M30" s="35">
        <v>11</v>
      </c>
      <c r="N30" s="34"/>
      <c r="O30" s="34"/>
      <c r="P30" s="34"/>
      <c r="Q30" s="34"/>
      <c r="R30" s="34"/>
      <c r="S30" s="34"/>
      <c r="T30" s="34"/>
      <c r="U30" s="34"/>
      <c r="V30" s="37">
        <f t="shared" ref="V30:V45" si="11">(J30+I30+H30)/E30*100</f>
        <v>100</v>
      </c>
      <c r="W30" s="37">
        <f t="shared" ref="W30:W45" si="12">ROUND((I30+H30)/E30*100,0)</f>
        <v>52</v>
      </c>
      <c r="X30" s="39">
        <f>100-Y30/(E30*46)*100</f>
        <v>98.861283643892335</v>
      </c>
      <c r="Y30" s="35">
        <v>11</v>
      </c>
      <c r="Z30" s="34"/>
      <c r="AA30" s="166"/>
    </row>
    <row r="31" spans="1:28" ht="15" customHeight="1" x14ac:dyDescent="0.3">
      <c r="A31" s="63">
        <v>21</v>
      </c>
      <c r="B31" s="47" t="s">
        <v>105</v>
      </c>
      <c r="C31" s="36" t="s">
        <v>39</v>
      </c>
      <c r="D31" s="41">
        <v>18</v>
      </c>
      <c r="E31" s="35">
        <v>17</v>
      </c>
      <c r="F31" s="35"/>
      <c r="G31" s="35">
        <v>1</v>
      </c>
      <c r="H31" s="35">
        <v>1</v>
      </c>
      <c r="I31" s="35">
        <v>6</v>
      </c>
      <c r="J31" s="35">
        <v>10</v>
      </c>
      <c r="K31" s="35">
        <v>0</v>
      </c>
      <c r="L31" s="35">
        <v>7</v>
      </c>
      <c r="M31" s="35">
        <v>8</v>
      </c>
      <c r="N31" s="34"/>
      <c r="O31" s="34"/>
      <c r="P31" s="34"/>
      <c r="Q31" s="34"/>
      <c r="R31" s="34"/>
      <c r="S31" s="34"/>
      <c r="T31" s="34"/>
      <c r="U31" s="34"/>
      <c r="V31" s="37">
        <f t="shared" si="11"/>
        <v>100</v>
      </c>
      <c r="W31" s="37">
        <f t="shared" si="12"/>
        <v>41</v>
      </c>
      <c r="X31" s="39">
        <f t="shared" ref="X31:X48" si="13">100-Y31/(E31*46)*100</f>
        <v>99.232736572890019</v>
      </c>
      <c r="Y31" s="35">
        <v>6</v>
      </c>
      <c r="Z31" s="34"/>
      <c r="AA31" s="166"/>
      <c r="AB31" s="29" t="s">
        <v>134</v>
      </c>
    </row>
    <row r="32" spans="1:28" ht="15" customHeight="1" x14ac:dyDescent="0.3">
      <c r="A32" s="63">
        <v>22</v>
      </c>
      <c r="B32" s="1" t="s">
        <v>129</v>
      </c>
      <c r="C32" s="41" t="s">
        <v>40</v>
      </c>
      <c r="D32" s="41">
        <v>18</v>
      </c>
      <c r="E32" s="35">
        <v>18</v>
      </c>
      <c r="F32" s="35"/>
      <c r="G32" s="35"/>
      <c r="H32" s="35">
        <v>0</v>
      </c>
      <c r="I32" s="35">
        <v>4</v>
      </c>
      <c r="J32" s="35">
        <v>14</v>
      </c>
      <c r="K32" s="35">
        <v>0</v>
      </c>
      <c r="L32" s="35">
        <v>4</v>
      </c>
      <c r="M32" s="35">
        <v>11</v>
      </c>
      <c r="N32" s="34"/>
      <c r="O32" s="34"/>
      <c r="P32" s="34"/>
      <c r="Q32" s="34"/>
      <c r="R32" s="39"/>
      <c r="S32" s="34"/>
      <c r="T32" s="34"/>
      <c r="U32" s="34"/>
      <c r="V32" s="37">
        <f t="shared" si="11"/>
        <v>100</v>
      </c>
      <c r="W32" s="37">
        <f t="shared" si="12"/>
        <v>22</v>
      </c>
      <c r="X32" s="39">
        <f t="shared" si="13"/>
        <v>99.275362318840578</v>
      </c>
      <c r="Y32" s="35">
        <v>6</v>
      </c>
      <c r="Z32" s="34"/>
      <c r="AA32" s="166"/>
    </row>
    <row r="33" spans="1:33" ht="15" customHeight="1" x14ac:dyDescent="0.3">
      <c r="A33" s="63">
        <v>23</v>
      </c>
      <c r="B33" s="1" t="s">
        <v>130</v>
      </c>
      <c r="C33" s="41" t="s">
        <v>103</v>
      </c>
      <c r="D33" s="167">
        <v>24</v>
      </c>
      <c r="E33" s="177">
        <v>25</v>
      </c>
      <c r="F33" s="35">
        <v>1</v>
      </c>
      <c r="G33" s="35"/>
      <c r="H33" s="35">
        <v>2</v>
      </c>
      <c r="I33" s="35">
        <v>6</v>
      </c>
      <c r="J33" s="177">
        <v>17</v>
      </c>
      <c r="K33" s="35">
        <v>0</v>
      </c>
      <c r="L33" s="35">
        <v>8</v>
      </c>
      <c r="M33" s="35">
        <v>12</v>
      </c>
      <c r="N33" s="39"/>
      <c r="O33" s="34"/>
      <c r="P33" s="34"/>
      <c r="Q33" s="34"/>
      <c r="R33" s="39"/>
      <c r="S33" s="34"/>
      <c r="T33" s="34"/>
      <c r="U33" s="34"/>
      <c r="V33" s="37">
        <f t="shared" si="11"/>
        <v>100</v>
      </c>
      <c r="W33" s="37">
        <f t="shared" si="12"/>
        <v>32</v>
      </c>
      <c r="X33" s="39">
        <f t="shared" si="13"/>
        <v>98.782608695652172</v>
      </c>
      <c r="Y33" s="35">
        <v>14</v>
      </c>
      <c r="Z33" s="34"/>
      <c r="AA33" s="166"/>
    </row>
    <row r="34" spans="1:33" ht="16.5" customHeight="1" x14ac:dyDescent="0.3">
      <c r="A34" s="63">
        <v>24</v>
      </c>
      <c r="B34" s="47" t="s">
        <v>47</v>
      </c>
      <c r="C34" s="41" t="s">
        <v>45</v>
      </c>
      <c r="D34" s="36">
        <v>19</v>
      </c>
      <c r="E34" s="35">
        <v>18</v>
      </c>
      <c r="F34" s="35"/>
      <c r="G34" s="35">
        <v>1</v>
      </c>
      <c r="H34" s="35">
        <v>2</v>
      </c>
      <c r="I34" s="35">
        <v>6</v>
      </c>
      <c r="J34" s="35">
        <v>9</v>
      </c>
      <c r="K34" s="35">
        <v>1</v>
      </c>
      <c r="L34" s="35">
        <v>8</v>
      </c>
      <c r="M34" s="35">
        <v>9</v>
      </c>
      <c r="N34" s="34">
        <v>1</v>
      </c>
      <c r="O34" s="34"/>
      <c r="P34" s="34"/>
      <c r="Q34" s="34"/>
      <c r="R34" s="34">
        <v>1</v>
      </c>
      <c r="S34" s="34"/>
      <c r="T34" s="34"/>
      <c r="U34" s="34"/>
      <c r="V34" s="37">
        <f t="shared" si="11"/>
        <v>94.444444444444443</v>
      </c>
      <c r="W34" s="37">
        <f t="shared" si="12"/>
        <v>44</v>
      </c>
      <c r="X34" s="39">
        <f t="shared" si="13"/>
        <v>98.429951690821255</v>
      </c>
      <c r="Y34" s="35">
        <v>13</v>
      </c>
      <c r="Z34" s="34"/>
      <c r="AA34" s="166"/>
      <c r="AC34" t="s">
        <v>135</v>
      </c>
      <c r="AD34">
        <v>434</v>
      </c>
      <c r="AE34">
        <v>322</v>
      </c>
      <c r="AF34" t="s">
        <v>136</v>
      </c>
      <c r="AG34">
        <v>19</v>
      </c>
    </row>
    <row r="35" spans="1:33" ht="15" customHeight="1" x14ac:dyDescent="0.3">
      <c r="A35" s="63">
        <v>25</v>
      </c>
      <c r="B35" s="126" t="s">
        <v>33</v>
      </c>
      <c r="C35" s="128" t="s">
        <v>46</v>
      </c>
      <c r="D35" s="36">
        <v>21</v>
      </c>
      <c r="E35" s="35">
        <v>23</v>
      </c>
      <c r="F35" s="35">
        <v>2</v>
      </c>
      <c r="G35" s="35"/>
      <c r="H35" s="35">
        <v>1</v>
      </c>
      <c r="I35" s="35">
        <v>9</v>
      </c>
      <c r="J35" s="35">
        <v>9</v>
      </c>
      <c r="K35" s="35">
        <v>4</v>
      </c>
      <c r="L35" s="35">
        <v>10</v>
      </c>
      <c r="M35" s="35">
        <v>10</v>
      </c>
      <c r="N35" s="34">
        <v>2</v>
      </c>
      <c r="O35" s="34"/>
      <c r="P35" s="39"/>
      <c r="Q35" s="34"/>
      <c r="R35" s="39">
        <v>4</v>
      </c>
      <c r="S35" s="34"/>
      <c r="T35" s="34"/>
      <c r="U35" s="34"/>
      <c r="V35" s="37">
        <v>83</v>
      </c>
      <c r="W35" s="37">
        <v>44</v>
      </c>
      <c r="X35" s="39">
        <f t="shared" si="13"/>
        <v>99.054820415879021</v>
      </c>
      <c r="Y35" s="35">
        <v>10</v>
      </c>
      <c r="Z35" s="34"/>
      <c r="AA35" s="166"/>
      <c r="AC35" s="28" t="s">
        <v>137</v>
      </c>
      <c r="AE35">
        <v>389</v>
      </c>
      <c r="AF35" t="s">
        <v>139</v>
      </c>
      <c r="AG35">
        <v>18</v>
      </c>
    </row>
    <row r="36" spans="1:33" ht="14.25" customHeight="1" x14ac:dyDescent="0.3">
      <c r="A36" s="63">
        <v>26</v>
      </c>
      <c r="B36" s="127" t="s">
        <v>106</v>
      </c>
      <c r="C36" s="41" t="s">
        <v>48</v>
      </c>
      <c r="D36" s="41">
        <v>22</v>
      </c>
      <c r="E36" s="35">
        <v>21</v>
      </c>
      <c r="F36" s="35"/>
      <c r="G36" s="35">
        <v>1</v>
      </c>
      <c r="H36" s="35">
        <v>5</v>
      </c>
      <c r="I36" s="35">
        <v>4</v>
      </c>
      <c r="J36" s="35">
        <v>12</v>
      </c>
      <c r="K36" s="35">
        <v>0</v>
      </c>
      <c r="L36" s="35">
        <v>9</v>
      </c>
      <c r="M36" s="35">
        <v>11</v>
      </c>
      <c r="N36" s="39"/>
      <c r="O36" s="39"/>
      <c r="P36" s="39"/>
      <c r="Q36" s="39"/>
      <c r="R36" s="39"/>
      <c r="S36" s="39"/>
      <c r="T36" s="39"/>
      <c r="U36" s="39"/>
      <c r="V36" s="37">
        <f t="shared" ref="V36" si="14">(J36+I36+H36)/E36*100</f>
        <v>100</v>
      </c>
      <c r="W36" s="37">
        <f t="shared" ref="W36" si="15">ROUND((I36+H36)/E36*100,0)</f>
        <v>43</v>
      </c>
      <c r="X36" s="39">
        <f t="shared" si="13"/>
        <v>97.929606625258799</v>
      </c>
      <c r="Y36" s="35">
        <v>20</v>
      </c>
      <c r="Z36" s="39"/>
      <c r="AA36" s="166"/>
      <c r="AC36" t="s">
        <v>138</v>
      </c>
      <c r="AE36">
        <v>29</v>
      </c>
      <c r="AF36" t="s">
        <v>140</v>
      </c>
      <c r="AG36">
        <v>2</v>
      </c>
    </row>
    <row r="37" spans="1:33" ht="15" customHeight="1" x14ac:dyDescent="0.3">
      <c r="A37" s="63">
        <v>27</v>
      </c>
      <c r="B37" s="127" t="s">
        <v>120</v>
      </c>
      <c r="C37" s="41" t="s">
        <v>121</v>
      </c>
      <c r="D37" s="41">
        <v>21</v>
      </c>
      <c r="E37" s="35">
        <v>20</v>
      </c>
      <c r="F37" s="35"/>
      <c r="G37" s="35">
        <v>1</v>
      </c>
      <c r="H37" s="35">
        <v>1</v>
      </c>
      <c r="I37" s="35">
        <v>5</v>
      </c>
      <c r="J37" s="35">
        <v>13</v>
      </c>
      <c r="K37" s="35">
        <v>1</v>
      </c>
      <c r="L37" s="35">
        <v>6</v>
      </c>
      <c r="M37" s="35">
        <v>7</v>
      </c>
      <c r="N37" s="39"/>
      <c r="O37" s="39"/>
      <c r="P37" s="39"/>
      <c r="Q37" s="39"/>
      <c r="R37" s="39"/>
      <c r="S37" s="39">
        <v>1</v>
      </c>
      <c r="T37" s="39"/>
      <c r="U37" s="39"/>
      <c r="V37" s="37">
        <f t="shared" si="11"/>
        <v>95</v>
      </c>
      <c r="W37" s="37">
        <f t="shared" si="12"/>
        <v>30</v>
      </c>
      <c r="X37" s="39">
        <f t="shared" si="13"/>
        <v>98.586956521739125</v>
      </c>
      <c r="Y37" s="35">
        <v>13</v>
      </c>
      <c r="Z37" s="39"/>
      <c r="AA37" s="166"/>
      <c r="AC37" t="s">
        <v>141</v>
      </c>
      <c r="AE37">
        <v>852</v>
      </c>
      <c r="AF37" t="s">
        <v>142</v>
      </c>
      <c r="AG37">
        <v>39</v>
      </c>
    </row>
    <row r="38" spans="1:33" ht="15.75" customHeight="1" x14ac:dyDescent="0.3">
      <c r="A38" s="63">
        <v>28</v>
      </c>
      <c r="B38" s="127" t="s">
        <v>72</v>
      </c>
      <c r="C38" s="41" t="s">
        <v>49</v>
      </c>
      <c r="D38" s="36">
        <v>24</v>
      </c>
      <c r="E38" s="35">
        <v>24</v>
      </c>
      <c r="F38" s="35">
        <v>1</v>
      </c>
      <c r="G38" s="35">
        <v>1</v>
      </c>
      <c r="H38" s="35">
        <v>5</v>
      </c>
      <c r="I38" s="35">
        <v>5</v>
      </c>
      <c r="J38" s="35">
        <v>13</v>
      </c>
      <c r="K38" s="35">
        <v>1</v>
      </c>
      <c r="L38" s="35">
        <v>10</v>
      </c>
      <c r="M38" s="35">
        <v>13</v>
      </c>
      <c r="N38" s="39"/>
      <c r="O38" s="39"/>
      <c r="P38" s="39"/>
      <c r="Q38" s="39"/>
      <c r="R38" s="39">
        <v>1</v>
      </c>
      <c r="S38" s="39"/>
      <c r="T38" s="39"/>
      <c r="U38" s="39"/>
      <c r="V38" s="37">
        <f t="shared" si="11"/>
        <v>95.833333333333343</v>
      </c>
      <c r="W38" s="37">
        <f t="shared" si="12"/>
        <v>42</v>
      </c>
      <c r="X38" s="39">
        <f t="shared" si="13"/>
        <v>98.913043478260875</v>
      </c>
      <c r="Y38" s="35">
        <v>12</v>
      </c>
      <c r="Z38" s="35"/>
      <c r="AA38" s="166"/>
      <c r="AG38" t="s">
        <v>145</v>
      </c>
    </row>
    <row r="39" spans="1:33" ht="18.75" x14ac:dyDescent="0.3">
      <c r="A39" s="63">
        <v>29</v>
      </c>
      <c r="B39" s="127" t="s">
        <v>102</v>
      </c>
      <c r="C39" s="41" t="s">
        <v>50</v>
      </c>
      <c r="D39" s="41">
        <v>19</v>
      </c>
      <c r="E39" s="35">
        <v>19</v>
      </c>
      <c r="F39" s="35"/>
      <c r="G39" s="35"/>
      <c r="H39" s="35">
        <v>0</v>
      </c>
      <c r="I39" s="35">
        <v>4</v>
      </c>
      <c r="J39" s="35">
        <v>12</v>
      </c>
      <c r="K39" s="35">
        <v>3</v>
      </c>
      <c r="L39" s="35">
        <v>4</v>
      </c>
      <c r="M39" s="35">
        <v>8</v>
      </c>
      <c r="N39" s="39">
        <v>1</v>
      </c>
      <c r="O39" s="39"/>
      <c r="P39" s="39"/>
      <c r="Q39" s="39"/>
      <c r="R39" s="39">
        <v>3</v>
      </c>
      <c r="S39" s="39"/>
      <c r="T39" s="39"/>
      <c r="U39" s="39"/>
      <c r="V39" s="37">
        <f t="shared" si="11"/>
        <v>84.210526315789465</v>
      </c>
      <c r="W39" s="37">
        <f t="shared" si="12"/>
        <v>21</v>
      </c>
      <c r="X39" s="39">
        <f t="shared" si="13"/>
        <v>98.283752860411894</v>
      </c>
      <c r="Y39" s="35">
        <v>15</v>
      </c>
      <c r="Z39" s="35"/>
      <c r="AA39" s="166"/>
    </row>
    <row r="40" spans="1:33" ht="18.75" x14ac:dyDescent="0.3">
      <c r="A40" s="63">
        <v>30</v>
      </c>
      <c r="B40" s="129" t="s">
        <v>30</v>
      </c>
      <c r="C40" s="41" t="s">
        <v>37</v>
      </c>
      <c r="D40" s="41">
        <v>20</v>
      </c>
      <c r="E40" s="35">
        <v>19</v>
      </c>
      <c r="F40" s="35"/>
      <c r="G40" s="35">
        <v>1</v>
      </c>
      <c r="H40" s="35">
        <v>2</v>
      </c>
      <c r="I40" s="35">
        <v>8</v>
      </c>
      <c r="J40" s="35">
        <v>7</v>
      </c>
      <c r="K40" s="35">
        <v>2</v>
      </c>
      <c r="L40" s="35">
        <v>10</v>
      </c>
      <c r="M40" s="35">
        <v>8</v>
      </c>
      <c r="N40" s="39">
        <v>1</v>
      </c>
      <c r="O40" s="39"/>
      <c r="P40" s="39"/>
      <c r="Q40" s="39"/>
      <c r="R40" s="39">
        <v>2</v>
      </c>
      <c r="S40" s="39"/>
      <c r="T40" s="39"/>
      <c r="U40" s="39"/>
      <c r="V40" s="37">
        <f t="shared" si="11"/>
        <v>89.473684210526315</v>
      </c>
      <c r="W40" s="37">
        <f t="shared" si="12"/>
        <v>53</v>
      </c>
      <c r="X40" s="39">
        <f t="shared" si="13"/>
        <v>99.084668192219681</v>
      </c>
      <c r="Y40" s="35">
        <v>8</v>
      </c>
      <c r="Z40" s="35"/>
      <c r="AA40" s="166"/>
    </row>
    <row r="41" spans="1:33" ht="17.25" customHeight="1" x14ac:dyDescent="0.3">
      <c r="A41" s="63">
        <v>31</v>
      </c>
      <c r="B41" s="47" t="s">
        <v>41</v>
      </c>
      <c r="C41" s="163" t="s">
        <v>104</v>
      </c>
      <c r="D41" s="41">
        <v>19</v>
      </c>
      <c r="E41" s="35">
        <v>19</v>
      </c>
      <c r="F41" s="35"/>
      <c r="G41" s="35"/>
      <c r="H41" s="35">
        <v>2</v>
      </c>
      <c r="I41" s="35">
        <v>4</v>
      </c>
      <c r="J41" s="35">
        <v>8</v>
      </c>
      <c r="K41" s="35">
        <v>5</v>
      </c>
      <c r="L41" s="35">
        <v>6</v>
      </c>
      <c r="M41" s="35">
        <v>5</v>
      </c>
      <c r="N41" s="39"/>
      <c r="O41" s="39"/>
      <c r="P41" s="39"/>
      <c r="Q41" s="39"/>
      <c r="R41" s="39">
        <v>3</v>
      </c>
      <c r="S41" s="39">
        <v>1</v>
      </c>
      <c r="T41" s="39">
        <v>1</v>
      </c>
      <c r="U41" s="39"/>
      <c r="V41" s="37">
        <v>74</v>
      </c>
      <c r="W41" s="37">
        <f t="shared" si="12"/>
        <v>32</v>
      </c>
      <c r="X41" s="39">
        <f t="shared" si="13"/>
        <v>98.512585812356974</v>
      </c>
      <c r="Y41" s="35">
        <v>13</v>
      </c>
      <c r="Z41" s="35"/>
      <c r="AA41" s="166"/>
    </row>
    <row r="42" spans="1:33" ht="15" customHeight="1" x14ac:dyDescent="0.3">
      <c r="A42" s="63">
        <v>32</v>
      </c>
      <c r="B42" s="47" t="s">
        <v>67</v>
      </c>
      <c r="C42" s="41" t="s">
        <v>51</v>
      </c>
      <c r="D42" s="41">
        <v>23</v>
      </c>
      <c r="E42" s="35">
        <v>23</v>
      </c>
      <c r="F42" s="35"/>
      <c r="G42" s="35"/>
      <c r="H42" s="35">
        <v>3</v>
      </c>
      <c r="I42" s="35">
        <v>6</v>
      </c>
      <c r="J42" s="35">
        <v>12</v>
      </c>
      <c r="K42" s="35">
        <v>2</v>
      </c>
      <c r="L42" s="35">
        <v>9</v>
      </c>
      <c r="M42" s="35">
        <v>7</v>
      </c>
      <c r="N42" s="39"/>
      <c r="O42" s="39"/>
      <c r="P42" s="39"/>
      <c r="Q42" s="39"/>
      <c r="R42" s="39">
        <v>2</v>
      </c>
      <c r="S42" s="39"/>
      <c r="T42" s="39"/>
      <c r="U42" s="39"/>
      <c r="V42" s="37">
        <f t="shared" si="11"/>
        <v>91.304347826086953</v>
      </c>
      <c r="W42" s="37">
        <f t="shared" si="12"/>
        <v>39</v>
      </c>
      <c r="X42" s="39">
        <f t="shared" si="13"/>
        <v>99.054820415879021</v>
      </c>
      <c r="Y42" s="35">
        <v>10</v>
      </c>
      <c r="Z42" s="35"/>
      <c r="AA42" s="166"/>
    </row>
    <row r="43" spans="1:33" ht="18.75" x14ac:dyDescent="0.3">
      <c r="A43" s="63">
        <v>33</v>
      </c>
      <c r="B43" s="129" t="s">
        <v>32</v>
      </c>
      <c r="C43" s="41" t="s">
        <v>52</v>
      </c>
      <c r="D43" s="41">
        <v>26</v>
      </c>
      <c r="E43" s="35">
        <v>26</v>
      </c>
      <c r="F43" s="35">
        <v>1</v>
      </c>
      <c r="G43" s="35">
        <v>1</v>
      </c>
      <c r="H43" s="35">
        <v>2</v>
      </c>
      <c r="I43" s="35">
        <v>4</v>
      </c>
      <c r="J43" s="35">
        <v>14</v>
      </c>
      <c r="K43" s="35">
        <v>6</v>
      </c>
      <c r="L43" s="35">
        <v>6</v>
      </c>
      <c r="M43" s="35">
        <v>15</v>
      </c>
      <c r="N43" s="39">
        <v>2</v>
      </c>
      <c r="O43" s="39"/>
      <c r="P43" s="39">
        <v>1</v>
      </c>
      <c r="Q43" s="39"/>
      <c r="R43" s="39">
        <v>6</v>
      </c>
      <c r="S43" s="39"/>
      <c r="T43" s="39"/>
      <c r="U43" s="39"/>
      <c r="V43" s="37">
        <f t="shared" si="11"/>
        <v>76.923076923076934</v>
      </c>
      <c r="W43" s="37">
        <f t="shared" si="12"/>
        <v>23</v>
      </c>
      <c r="X43" s="39">
        <f t="shared" si="13"/>
        <v>99.247491638795992</v>
      </c>
      <c r="Y43" s="35">
        <v>9</v>
      </c>
      <c r="Z43" s="39"/>
      <c r="AA43" s="166"/>
    </row>
    <row r="44" spans="1:33" ht="17.25" customHeight="1" x14ac:dyDescent="0.3">
      <c r="A44" s="63">
        <v>34</v>
      </c>
      <c r="B44" s="47" t="s">
        <v>127</v>
      </c>
      <c r="C44" s="41" t="s">
        <v>53</v>
      </c>
      <c r="D44" s="41">
        <v>23</v>
      </c>
      <c r="E44" s="35">
        <v>21</v>
      </c>
      <c r="F44" s="35"/>
      <c r="G44" s="35">
        <v>2</v>
      </c>
      <c r="H44" s="35">
        <v>1</v>
      </c>
      <c r="I44" s="35">
        <v>3</v>
      </c>
      <c r="J44" s="35">
        <v>11</v>
      </c>
      <c r="K44" s="35">
        <v>6</v>
      </c>
      <c r="L44" s="35">
        <v>4</v>
      </c>
      <c r="M44" s="35">
        <v>8</v>
      </c>
      <c r="N44" s="39"/>
      <c r="O44" s="39">
        <v>2</v>
      </c>
      <c r="P44" s="39"/>
      <c r="Q44" s="39"/>
      <c r="R44" s="39">
        <v>3</v>
      </c>
      <c r="S44" s="39">
        <v>1</v>
      </c>
      <c r="T44" s="39">
        <v>2</v>
      </c>
      <c r="U44" s="39"/>
      <c r="V44" s="37">
        <v>72</v>
      </c>
      <c r="W44" s="37">
        <f t="shared" si="12"/>
        <v>19</v>
      </c>
      <c r="X44" s="39">
        <f t="shared" si="13"/>
        <v>97.101449275362313</v>
      </c>
      <c r="Y44" s="35">
        <v>28</v>
      </c>
      <c r="Z44" s="39"/>
      <c r="AA44" s="166"/>
    </row>
    <row r="45" spans="1:33" ht="15" customHeight="1" x14ac:dyDescent="0.3">
      <c r="A45" s="63">
        <v>35</v>
      </c>
      <c r="B45" s="64" t="s">
        <v>35</v>
      </c>
      <c r="C45" s="41" t="s">
        <v>54</v>
      </c>
      <c r="D45" s="41">
        <v>25</v>
      </c>
      <c r="E45" s="35">
        <v>25</v>
      </c>
      <c r="F45" s="35"/>
      <c r="G45" s="35"/>
      <c r="H45" s="35">
        <v>1</v>
      </c>
      <c r="I45" s="35">
        <v>4</v>
      </c>
      <c r="J45" s="35">
        <v>20</v>
      </c>
      <c r="K45" s="35">
        <v>0</v>
      </c>
      <c r="L45" s="35">
        <v>5</v>
      </c>
      <c r="M45" s="35">
        <v>16</v>
      </c>
      <c r="N45" s="39"/>
      <c r="O45" s="39"/>
      <c r="P45" s="39"/>
      <c r="Q45" s="39"/>
      <c r="R45" s="39"/>
      <c r="S45" s="39"/>
      <c r="T45" s="39"/>
      <c r="U45" s="39"/>
      <c r="V45" s="37">
        <f t="shared" si="11"/>
        <v>100</v>
      </c>
      <c r="W45" s="37">
        <f t="shared" si="12"/>
        <v>20</v>
      </c>
      <c r="X45" s="39">
        <f t="shared" si="13"/>
        <v>99.217391304347828</v>
      </c>
      <c r="Y45" s="35">
        <v>9</v>
      </c>
      <c r="Z45" s="39"/>
      <c r="AA45" s="166"/>
    </row>
    <row r="46" spans="1:33" ht="18.75" x14ac:dyDescent="0.3">
      <c r="A46" s="164">
        <v>36</v>
      </c>
      <c r="B46" s="129" t="s">
        <v>128</v>
      </c>
      <c r="C46" s="41" t="s">
        <v>55</v>
      </c>
      <c r="D46" s="41">
        <v>26</v>
      </c>
      <c r="E46" s="35">
        <v>26</v>
      </c>
      <c r="F46" s="35"/>
      <c r="G46" s="35"/>
      <c r="H46" s="35">
        <v>2</v>
      </c>
      <c r="I46" s="35">
        <v>2</v>
      </c>
      <c r="J46" s="35">
        <v>22</v>
      </c>
      <c r="K46" s="35">
        <v>0</v>
      </c>
      <c r="L46" s="35">
        <v>4</v>
      </c>
      <c r="M46" s="35">
        <v>14</v>
      </c>
      <c r="N46" s="39"/>
      <c r="O46" s="39"/>
      <c r="P46" s="39"/>
      <c r="Q46" s="39"/>
      <c r="R46" s="39"/>
      <c r="S46" s="39"/>
      <c r="T46" s="39"/>
      <c r="U46" s="39"/>
      <c r="V46" s="37">
        <v>100</v>
      </c>
      <c r="W46" s="37">
        <f t="shared" ref="W46" si="16">ROUND((I46+H46)/E46*100,0)</f>
        <v>15</v>
      </c>
      <c r="X46" s="39">
        <f t="shared" si="13"/>
        <v>99.080267558528433</v>
      </c>
      <c r="Y46" s="35">
        <v>11</v>
      </c>
      <c r="Z46" s="39"/>
      <c r="AA46" s="166"/>
    </row>
    <row r="47" spans="1:33" ht="18.75" x14ac:dyDescent="0.3">
      <c r="A47" s="165">
        <v>37</v>
      </c>
      <c r="B47" s="47" t="s">
        <v>31</v>
      </c>
      <c r="C47" s="41" t="s">
        <v>56</v>
      </c>
      <c r="D47" s="168">
        <v>25</v>
      </c>
      <c r="E47" s="168">
        <v>24</v>
      </c>
      <c r="F47" s="169"/>
      <c r="G47" s="168">
        <v>1</v>
      </c>
      <c r="H47" s="168">
        <v>1</v>
      </c>
      <c r="I47" s="168">
        <v>8</v>
      </c>
      <c r="J47" s="168">
        <v>15</v>
      </c>
      <c r="K47" s="170">
        <v>0</v>
      </c>
      <c r="L47" s="171">
        <v>9</v>
      </c>
      <c r="M47" s="168">
        <v>16</v>
      </c>
      <c r="N47" s="169"/>
      <c r="O47" s="169"/>
      <c r="P47" s="169"/>
      <c r="Q47" s="169"/>
      <c r="R47" s="169"/>
      <c r="S47" s="169"/>
      <c r="T47" s="169"/>
      <c r="U47" s="169"/>
      <c r="V47" s="168">
        <f t="shared" ref="V47" si="17">(J47+I47+H47)/E47*100</f>
        <v>100</v>
      </c>
      <c r="W47" s="168">
        <f t="shared" ref="W47:W48" si="18">ROUND((I47+H47)/E47*100,0)</f>
        <v>38</v>
      </c>
      <c r="X47" s="39">
        <f t="shared" si="13"/>
        <v>99.003623188405797</v>
      </c>
      <c r="Y47" s="168">
        <v>11</v>
      </c>
      <c r="Z47" s="169"/>
      <c r="AA47" s="166"/>
    </row>
    <row r="48" spans="1:33" x14ac:dyDescent="0.25">
      <c r="A48" s="165"/>
      <c r="B48" s="47"/>
      <c r="C48" s="41"/>
      <c r="D48" s="132">
        <f>SUM(D30:D47)</f>
        <v>394</v>
      </c>
      <c r="E48" s="132">
        <f>SUM(E30:E47)</f>
        <v>389</v>
      </c>
      <c r="F48" s="132">
        <f>SUM(F31:F47)</f>
        <v>5</v>
      </c>
      <c r="G48" s="132">
        <f>SUM(G31:G47)</f>
        <v>10</v>
      </c>
      <c r="H48" s="132">
        <f t="shared" ref="H48:M48" si="19">SUM(H30:H47)</f>
        <v>36</v>
      </c>
      <c r="I48" s="132">
        <f t="shared" si="19"/>
        <v>94</v>
      </c>
      <c r="J48" s="132">
        <f t="shared" si="19"/>
        <v>228</v>
      </c>
      <c r="K48" s="133">
        <f t="shared" si="19"/>
        <v>31</v>
      </c>
      <c r="L48" s="133">
        <f t="shared" si="19"/>
        <v>130</v>
      </c>
      <c r="M48" s="132">
        <f t="shared" si="19"/>
        <v>189</v>
      </c>
      <c r="N48" s="132">
        <f>SUM(N34:N47)</f>
        <v>7</v>
      </c>
      <c r="O48" s="132">
        <v>2</v>
      </c>
      <c r="P48" s="132">
        <v>1</v>
      </c>
      <c r="Q48" s="132">
        <v>0</v>
      </c>
      <c r="R48" s="132">
        <f>SUM(R32:R47)</f>
        <v>25</v>
      </c>
      <c r="S48" s="132">
        <v>3</v>
      </c>
      <c r="T48" s="132">
        <v>3</v>
      </c>
      <c r="U48" s="132"/>
      <c r="V48" s="132">
        <v>92</v>
      </c>
      <c r="W48" s="132">
        <f t="shared" si="18"/>
        <v>33</v>
      </c>
      <c r="X48" s="39">
        <f t="shared" si="13"/>
        <v>98.776126075779587</v>
      </c>
      <c r="Y48" s="132">
        <f>SUM(Y30:Y47)</f>
        <v>219</v>
      </c>
      <c r="Z48" s="132"/>
      <c r="AA48" s="176"/>
    </row>
    <row r="49" spans="1:27" x14ac:dyDescent="0.25">
      <c r="A49" s="180"/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3"/>
      <c r="W49" s="183"/>
      <c r="X49" s="182"/>
      <c r="Y49" s="182"/>
      <c r="Z49" s="182"/>
      <c r="AA49" s="184"/>
    </row>
    <row r="50" spans="1:27" x14ac:dyDescent="0.25">
      <c r="A50" s="130">
        <v>36</v>
      </c>
      <c r="B50" s="47" t="s">
        <v>34</v>
      </c>
      <c r="C50" s="41">
        <v>10</v>
      </c>
      <c r="D50" s="41">
        <v>14</v>
      </c>
      <c r="E50" s="35">
        <v>13</v>
      </c>
      <c r="F50" s="35"/>
      <c r="G50" s="35">
        <v>1</v>
      </c>
      <c r="H50" s="35">
        <v>2</v>
      </c>
      <c r="I50" s="35">
        <v>5</v>
      </c>
      <c r="J50" s="35">
        <v>5</v>
      </c>
      <c r="K50" s="49">
        <v>1</v>
      </c>
      <c r="L50" s="35">
        <v>7</v>
      </c>
      <c r="M50" s="35">
        <v>7</v>
      </c>
      <c r="N50" s="39"/>
      <c r="O50" s="39"/>
      <c r="P50" s="39"/>
      <c r="Q50" s="39"/>
      <c r="R50" s="39">
        <v>1</v>
      </c>
      <c r="S50" s="39"/>
      <c r="T50" s="39"/>
      <c r="U50" s="39"/>
      <c r="V50" s="37">
        <v>93</v>
      </c>
      <c r="W50" s="37">
        <f>ROUND((I50+H50)/E50*100,0)</f>
        <v>54</v>
      </c>
      <c r="X50" s="39">
        <f t="shared" ref="X50:X51" si="20">100-Y50/(E50*42)*100</f>
        <v>98.901098901098905</v>
      </c>
      <c r="Y50" s="35">
        <v>6</v>
      </c>
      <c r="Z50" s="39"/>
      <c r="AA50" s="176"/>
    </row>
    <row r="51" spans="1:27" x14ac:dyDescent="0.25">
      <c r="A51" s="130">
        <v>37</v>
      </c>
      <c r="B51" s="131" t="s">
        <v>44</v>
      </c>
      <c r="C51" s="41">
        <v>11</v>
      </c>
      <c r="D51" s="41">
        <v>17</v>
      </c>
      <c r="E51" s="35">
        <v>16</v>
      </c>
      <c r="F51" s="35"/>
      <c r="G51" s="35">
        <v>1</v>
      </c>
      <c r="H51" s="35">
        <v>7</v>
      </c>
      <c r="I51" s="35">
        <v>1</v>
      </c>
      <c r="J51" s="35">
        <v>8</v>
      </c>
      <c r="K51" s="35"/>
      <c r="L51" s="35">
        <v>8</v>
      </c>
      <c r="M51" s="35">
        <v>9</v>
      </c>
      <c r="N51" s="39"/>
      <c r="O51" s="39"/>
      <c r="P51" s="39"/>
      <c r="Q51" s="39"/>
      <c r="R51" s="39"/>
      <c r="S51" s="39"/>
      <c r="T51" s="39"/>
      <c r="U51" s="39"/>
      <c r="V51" s="37">
        <f>(J51+I51+H51)/E51*100</f>
        <v>100</v>
      </c>
      <c r="W51" s="37">
        <f>ROUND((I51+H51)/E51*100,0)</f>
        <v>50</v>
      </c>
      <c r="X51" s="39">
        <f t="shared" si="20"/>
        <v>94.196428571428569</v>
      </c>
      <c r="Y51" s="35">
        <v>39</v>
      </c>
      <c r="Z51" s="39"/>
      <c r="AA51" s="176"/>
    </row>
    <row r="52" spans="1:27" ht="17.25" customHeight="1" x14ac:dyDescent="0.25">
      <c r="A52" s="15"/>
      <c r="B52" s="185" t="s">
        <v>58</v>
      </c>
      <c r="C52" s="39"/>
      <c r="D52" s="178">
        <f>SUM(D50:D51)</f>
        <v>31</v>
      </c>
      <c r="E52" s="178">
        <v>29</v>
      </c>
      <c r="F52" s="178"/>
      <c r="G52" s="178">
        <v>2</v>
      </c>
      <c r="H52" s="178">
        <v>9</v>
      </c>
      <c r="I52" s="178">
        <v>6</v>
      </c>
      <c r="J52" s="178">
        <v>13</v>
      </c>
      <c r="K52" s="179">
        <v>1</v>
      </c>
      <c r="L52" s="179">
        <v>15</v>
      </c>
      <c r="M52" s="178">
        <v>16</v>
      </c>
      <c r="N52" s="178"/>
      <c r="O52" s="178"/>
      <c r="P52" s="178"/>
      <c r="Q52" s="178"/>
      <c r="R52" s="178">
        <v>1</v>
      </c>
      <c r="S52" s="178"/>
      <c r="T52" s="178"/>
      <c r="U52" s="178"/>
      <c r="V52" s="178">
        <f>SUM(V50:V51)/2</f>
        <v>96.5</v>
      </c>
      <c r="W52" s="178">
        <f>SUM(W50:W51)/2</f>
        <v>52</v>
      </c>
      <c r="X52" s="178">
        <f>SUM(X50:X51)/2</f>
        <v>96.548763736263737</v>
      </c>
      <c r="Y52" s="178">
        <f>SUM(Y50:Y51)</f>
        <v>45</v>
      </c>
      <c r="Z52" s="178"/>
      <c r="AA52" s="176"/>
    </row>
    <row r="53" spans="1:27" ht="17.25" customHeight="1" x14ac:dyDescent="0.25">
      <c r="A53" s="15"/>
      <c r="B53" s="185" t="s">
        <v>59</v>
      </c>
      <c r="C53" s="39"/>
      <c r="D53" s="178">
        <v>425</v>
      </c>
      <c r="E53" s="178">
        <v>418</v>
      </c>
      <c r="F53" s="178">
        <v>5</v>
      </c>
      <c r="G53" s="178">
        <v>12</v>
      </c>
      <c r="H53" s="178">
        <v>45</v>
      </c>
      <c r="I53" s="178">
        <v>100</v>
      </c>
      <c r="J53" s="178">
        <v>241</v>
      </c>
      <c r="K53" s="179">
        <v>32</v>
      </c>
      <c r="L53" s="179">
        <v>145</v>
      </c>
      <c r="M53" s="178">
        <v>205</v>
      </c>
      <c r="N53" s="178">
        <v>7</v>
      </c>
      <c r="O53" s="178">
        <v>2</v>
      </c>
      <c r="P53" s="178">
        <v>1</v>
      </c>
      <c r="Q53" s="178">
        <v>0</v>
      </c>
      <c r="R53" s="178">
        <v>26</v>
      </c>
      <c r="S53" s="178">
        <v>3</v>
      </c>
      <c r="T53" s="178">
        <v>3</v>
      </c>
      <c r="U53" s="178"/>
      <c r="V53" s="178">
        <v>93</v>
      </c>
      <c r="W53" s="178">
        <v>34</v>
      </c>
      <c r="X53" s="178">
        <f t="shared" ref="X53" si="21">SUM(X51:X52)/2</f>
        <v>95.37259615384616</v>
      </c>
      <c r="Y53" s="178">
        <v>265</v>
      </c>
      <c r="Z53" s="178"/>
      <c r="AA53" s="176"/>
    </row>
    <row r="54" spans="1:27" x14ac:dyDescent="0.25">
      <c r="A54" s="16"/>
      <c r="B54" s="185" t="s">
        <v>95</v>
      </c>
      <c r="C54" s="39"/>
      <c r="D54" s="178">
        <v>862</v>
      </c>
      <c r="E54" s="178">
        <v>852</v>
      </c>
      <c r="F54" s="178">
        <v>5</v>
      </c>
      <c r="G54" s="178">
        <v>15</v>
      </c>
      <c r="H54" s="178">
        <v>110</v>
      </c>
      <c r="I54" s="178">
        <v>213</v>
      </c>
      <c r="J54" s="178">
        <v>379</v>
      </c>
      <c r="K54" s="178">
        <v>32</v>
      </c>
      <c r="L54" s="178">
        <v>328</v>
      </c>
      <c r="M54" s="178">
        <v>416</v>
      </c>
      <c r="N54" s="178">
        <v>7</v>
      </c>
      <c r="O54" s="178">
        <v>2</v>
      </c>
      <c r="P54" s="178">
        <v>1</v>
      </c>
      <c r="Q54" s="178">
        <v>0</v>
      </c>
      <c r="R54" s="178">
        <v>26</v>
      </c>
      <c r="S54" s="178">
        <v>3</v>
      </c>
      <c r="T54" s="178">
        <v>3</v>
      </c>
      <c r="U54" s="178"/>
      <c r="V54" s="178">
        <v>96</v>
      </c>
      <c r="W54" s="178">
        <v>45</v>
      </c>
      <c r="X54" s="178">
        <f t="shared" ref="X54" si="22">SUM(X52:X53)/2</f>
        <v>95.960679945054949</v>
      </c>
      <c r="Y54" s="178">
        <v>442</v>
      </c>
      <c r="Z54" s="178"/>
      <c r="AA54" s="176"/>
    </row>
    <row r="55" spans="1:27" x14ac:dyDescent="0.25">
      <c r="A55" s="121"/>
      <c r="B55" s="122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4"/>
      <c r="Y55" s="124"/>
      <c r="Z55" s="124"/>
      <c r="AA55" s="176"/>
    </row>
    <row r="56" spans="1:27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9" spans="1:27" x14ac:dyDescent="0.25"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</sheetData>
  <mergeCells count="4">
    <mergeCell ref="B1:Z1"/>
    <mergeCell ref="A2:Z2"/>
    <mergeCell ref="B26:Z26"/>
    <mergeCell ref="B27:Z27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tabSelected="1" topLeftCell="A35" zoomScale="95" zoomScaleNormal="95" workbookViewId="0">
      <selection activeCell="H56" sqref="H56"/>
    </sheetView>
  </sheetViews>
  <sheetFormatPr defaultRowHeight="15.75" x14ac:dyDescent="0.25"/>
  <cols>
    <col min="1" max="1" width="2.75" customWidth="1"/>
    <col min="2" max="2" width="24" customWidth="1"/>
    <col min="3" max="21" width="4.625" customWidth="1"/>
    <col min="22" max="22" width="7.75" customWidth="1"/>
    <col min="23" max="23" width="6.125" customWidth="1"/>
    <col min="24" max="24" width="6.25" customWidth="1"/>
    <col min="25" max="25" width="5.875" customWidth="1"/>
    <col min="26" max="26" width="4.625" customWidth="1"/>
  </cols>
  <sheetData>
    <row r="1" spans="1:39" ht="15" customHeight="1" x14ac:dyDescent="0.25">
      <c r="A1" s="33" t="s">
        <v>0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39" ht="15" customHeight="1" x14ac:dyDescent="0.25">
      <c r="A2" s="226" t="s">
        <v>149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3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9" x14ac:dyDescent="0.25">
      <c r="A4" s="63"/>
      <c r="B4" s="63"/>
      <c r="C4" s="64"/>
      <c r="D4" s="64" t="s">
        <v>27</v>
      </c>
      <c r="E4" s="64"/>
      <c r="F4" s="64"/>
      <c r="G4" s="64"/>
      <c r="H4" s="64"/>
      <c r="I4" s="64" t="s">
        <v>28</v>
      </c>
      <c r="J4" s="64"/>
      <c r="K4" s="64"/>
      <c r="L4" s="64"/>
      <c r="M4" s="64"/>
      <c r="N4" s="64"/>
      <c r="O4" s="64"/>
      <c r="P4" s="64" t="s">
        <v>29</v>
      </c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39" ht="116.25" x14ac:dyDescent="0.25">
      <c r="A5" s="188" t="s">
        <v>26</v>
      </c>
      <c r="B5" s="189" t="s">
        <v>1</v>
      </c>
      <c r="C5" s="190" t="s">
        <v>2</v>
      </c>
      <c r="D5" s="190" t="s">
        <v>3</v>
      </c>
      <c r="E5" s="190" t="s">
        <v>42</v>
      </c>
      <c r="F5" s="190" t="s">
        <v>5</v>
      </c>
      <c r="G5" s="190" t="s">
        <v>6</v>
      </c>
      <c r="H5" s="191" t="s">
        <v>7</v>
      </c>
      <c r="I5" s="191" t="s">
        <v>8</v>
      </c>
      <c r="J5" s="191" t="s">
        <v>9</v>
      </c>
      <c r="K5" s="191" t="s">
        <v>10</v>
      </c>
      <c r="L5" s="190" t="s">
        <v>11</v>
      </c>
      <c r="M5" s="190" t="s">
        <v>12</v>
      </c>
      <c r="N5" s="190" t="s">
        <v>13</v>
      </c>
      <c r="O5" s="190" t="s">
        <v>14</v>
      </c>
      <c r="P5" s="190" t="s">
        <v>15</v>
      </c>
      <c r="Q5" s="190" t="s">
        <v>16</v>
      </c>
      <c r="R5" s="190" t="s">
        <v>17</v>
      </c>
      <c r="S5" s="190" t="s">
        <v>18</v>
      </c>
      <c r="T5" s="190" t="s">
        <v>19</v>
      </c>
      <c r="U5" s="190" t="s">
        <v>20</v>
      </c>
      <c r="V5" s="190" t="s">
        <v>21</v>
      </c>
      <c r="W5" s="190" t="s">
        <v>22</v>
      </c>
      <c r="X5" s="190" t="s">
        <v>23</v>
      </c>
      <c r="Y5" s="190" t="s">
        <v>24</v>
      </c>
      <c r="Z5" s="190" t="s">
        <v>25</v>
      </c>
      <c r="AM5" t="s">
        <v>43</v>
      </c>
    </row>
    <row r="6" spans="1:39" x14ac:dyDescent="0.25">
      <c r="A6" s="192">
        <v>1</v>
      </c>
      <c r="B6" s="193" t="s">
        <v>119</v>
      </c>
      <c r="C6" s="77" t="s">
        <v>69</v>
      </c>
      <c r="D6" s="71">
        <v>24</v>
      </c>
      <c r="E6" s="194">
        <v>25</v>
      </c>
      <c r="F6" s="194">
        <v>1</v>
      </c>
      <c r="G6" s="194"/>
      <c r="H6" s="78"/>
      <c r="I6" s="78"/>
      <c r="J6" s="78"/>
      <c r="K6" s="78"/>
      <c r="L6" s="194"/>
      <c r="M6" s="194">
        <v>12</v>
      </c>
      <c r="N6" s="194"/>
      <c r="O6" s="194"/>
      <c r="P6" s="194"/>
      <c r="Q6" s="194"/>
      <c r="R6" s="194"/>
      <c r="S6" s="194"/>
      <c r="T6" s="194"/>
      <c r="U6" s="194"/>
      <c r="V6" s="194"/>
      <c r="W6" s="78"/>
      <c r="X6" s="168">
        <v>99</v>
      </c>
      <c r="Y6" s="194">
        <v>7</v>
      </c>
      <c r="Z6" s="194"/>
      <c r="AM6">
        <v>6</v>
      </c>
    </row>
    <row r="7" spans="1:39" x14ac:dyDescent="0.25">
      <c r="A7" s="192">
        <v>2</v>
      </c>
      <c r="B7" s="193" t="s">
        <v>76</v>
      </c>
      <c r="C7" s="77" t="s">
        <v>71</v>
      </c>
      <c r="D7" s="72">
        <v>24</v>
      </c>
      <c r="E7" s="194">
        <v>24</v>
      </c>
      <c r="F7" s="194"/>
      <c r="G7" s="194"/>
      <c r="H7" s="78"/>
      <c r="I7" s="78"/>
      <c r="J7" s="78"/>
      <c r="K7" s="78"/>
      <c r="L7" s="194"/>
      <c r="M7" s="194">
        <v>11</v>
      </c>
      <c r="N7" s="194"/>
      <c r="O7" s="194"/>
      <c r="P7" s="194"/>
      <c r="Q7" s="194"/>
      <c r="R7" s="194"/>
      <c r="S7" s="194"/>
      <c r="T7" s="194"/>
      <c r="U7" s="194"/>
      <c r="V7" s="194"/>
      <c r="W7" s="78"/>
      <c r="X7" s="168">
        <v>99</v>
      </c>
      <c r="Y7" s="194">
        <v>11</v>
      </c>
      <c r="Z7" s="194"/>
    </row>
    <row r="8" spans="1:39" x14ac:dyDescent="0.25">
      <c r="A8" s="192">
        <v>3</v>
      </c>
      <c r="B8" s="193" t="s">
        <v>33</v>
      </c>
      <c r="C8" s="77" t="s">
        <v>73</v>
      </c>
      <c r="D8" s="71">
        <v>23</v>
      </c>
      <c r="E8" s="194">
        <v>23</v>
      </c>
      <c r="F8" s="194"/>
      <c r="G8" s="194"/>
      <c r="H8" s="78"/>
      <c r="I8" s="78"/>
      <c r="J8" s="78"/>
      <c r="K8" s="78"/>
      <c r="L8" s="194"/>
      <c r="M8" s="194">
        <v>10</v>
      </c>
      <c r="N8" s="194"/>
      <c r="O8" s="194"/>
      <c r="P8" s="194"/>
      <c r="Q8" s="194"/>
      <c r="R8" s="194"/>
      <c r="S8" s="194"/>
      <c r="T8" s="194"/>
      <c r="U8" s="194"/>
      <c r="V8" s="194"/>
      <c r="W8" s="78"/>
      <c r="X8" s="168">
        <v>99</v>
      </c>
      <c r="Y8" s="194">
        <v>9</v>
      </c>
      <c r="Z8" s="194"/>
    </row>
    <row r="9" spans="1:39" x14ac:dyDescent="0.25">
      <c r="A9" s="192">
        <v>4</v>
      </c>
      <c r="B9" s="193" t="s">
        <v>77</v>
      </c>
      <c r="C9" s="77" t="s">
        <v>75</v>
      </c>
      <c r="D9" s="71">
        <v>24</v>
      </c>
      <c r="E9" s="194">
        <v>23</v>
      </c>
      <c r="F9" s="194"/>
      <c r="G9" s="194">
        <v>1</v>
      </c>
      <c r="H9" s="78"/>
      <c r="I9" s="78"/>
      <c r="J9" s="78"/>
      <c r="K9" s="78"/>
      <c r="L9" s="194"/>
      <c r="M9" s="194">
        <v>12</v>
      </c>
      <c r="N9" s="194"/>
      <c r="O9" s="194"/>
      <c r="P9" s="194"/>
      <c r="Q9" s="194"/>
      <c r="R9" s="194"/>
      <c r="S9" s="194"/>
      <c r="T9" s="194"/>
      <c r="U9" s="194"/>
      <c r="V9" s="194"/>
      <c r="W9" s="78"/>
      <c r="X9" s="168">
        <v>99</v>
      </c>
      <c r="Y9" s="194">
        <v>5</v>
      </c>
      <c r="Z9" s="194"/>
    </row>
    <row r="10" spans="1:39" x14ac:dyDescent="0.25">
      <c r="A10" s="192">
        <v>5</v>
      </c>
      <c r="B10" s="193" t="s">
        <v>123</v>
      </c>
      <c r="C10" s="77" t="s">
        <v>117</v>
      </c>
      <c r="D10" s="71">
        <v>18</v>
      </c>
      <c r="E10" s="194">
        <v>19</v>
      </c>
      <c r="F10" s="194">
        <v>1</v>
      </c>
      <c r="G10" s="194"/>
      <c r="H10" s="78"/>
      <c r="I10" s="78"/>
      <c r="J10" s="78"/>
      <c r="K10" s="78"/>
      <c r="L10" s="194"/>
      <c r="M10" s="194">
        <v>10</v>
      </c>
      <c r="N10" s="194"/>
      <c r="O10" s="194"/>
      <c r="P10" s="194"/>
      <c r="Q10" s="194"/>
      <c r="R10" s="194"/>
      <c r="S10" s="194"/>
      <c r="T10" s="194"/>
      <c r="U10" s="194"/>
      <c r="V10" s="194"/>
      <c r="W10" s="78"/>
      <c r="X10" s="168">
        <v>99</v>
      </c>
      <c r="Y10" s="194">
        <v>6</v>
      </c>
      <c r="Z10" s="194"/>
    </row>
    <row r="11" spans="1:39" x14ac:dyDescent="0.25">
      <c r="A11" s="192">
        <v>6</v>
      </c>
      <c r="B11" s="193" t="s">
        <v>115</v>
      </c>
      <c r="C11" s="77" t="s">
        <v>82</v>
      </c>
      <c r="D11" s="72">
        <v>24</v>
      </c>
      <c r="E11" s="194">
        <v>24</v>
      </c>
      <c r="F11" s="194"/>
      <c r="G11" s="194"/>
      <c r="H11" s="78">
        <v>6</v>
      </c>
      <c r="I11" s="78">
        <v>9</v>
      </c>
      <c r="J11" s="78">
        <v>9</v>
      </c>
      <c r="K11" s="78"/>
      <c r="L11" s="194">
        <v>15</v>
      </c>
      <c r="M11" s="194">
        <v>14</v>
      </c>
      <c r="N11" s="194"/>
      <c r="O11" s="194"/>
      <c r="P11" s="194"/>
      <c r="Q11" s="194"/>
      <c r="R11" s="194"/>
      <c r="S11" s="194"/>
      <c r="T11" s="194"/>
      <c r="U11" s="194"/>
      <c r="V11" s="194">
        <v>100</v>
      </c>
      <c r="W11" s="78">
        <v>62</v>
      </c>
      <c r="X11" s="168">
        <v>99</v>
      </c>
      <c r="Y11" s="194">
        <v>8</v>
      </c>
      <c r="Z11" s="194"/>
    </row>
    <row r="12" spans="1:39" x14ac:dyDescent="0.25">
      <c r="A12" s="192">
        <v>7</v>
      </c>
      <c r="B12" s="193" t="s">
        <v>78</v>
      </c>
      <c r="C12" s="77" t="s">
        <v>83</v>
      </c>
      <c r="D12" s="72">
        <v>24</v>
      </c>
      <c r="E12" s="194">
        <v>24</v>
      </c>
      <c r="F12" s="194"/>
      <c r="G12" s="194"/>
      <c r="H12" s="78">
        <v>6</v>
      </c>
      <c r="I12" s="78">
        <v>10</v>
      </c>
      <c r="J12" s="78">
        <v>8</v>
      </c>
      <c r="K12" s="78"/>
      <c r="L12" s="194">
        <v>16</v>
      </c>
      <c r="M12" s="194">
        <v>12</v>
      </c>
      <c r="N12" s="194"/>
      <c r="O12" s="194"/>
      <c r="P12" s="194"/>
      <c r="Q12" s="194"/>
      <c r="R12" s="194"/>
      <c r="S12" s="194"/>
      <c r="T12" s="194"/>
      <c r="U12" s="194"/>
      <c r="V12" s="194">
        <v>100</v>
      </c>
      <c r="W12" s="78">
        <v>67</v>
      </c>
      <c r="X12" s="195">
        <v>99</v>
      </c>
      <c r="Y12" s="168">
        <v>7</v>
      </c>
      <c r="Z12" s="168"/>
    </row>
    <row r="13" spans="1:39" x14ac:dyDescent="0.25">
      <c r="A13" s="192">
        <v>8</v>
      </c>
      <c r="B13" s="193" t="s">
        <v>124</v>
      </c>
      <c r="C13" s="169" t="s">
        <v>84</v>
      </c>
      <c r="D13" s="72">
        <v>23</v>
      </c>
      <c r="E13" s="168">
        <v>22</v>
      </c>
      <c r="F13" s="194"/>
      <c r="G13" s="194">
        <v>1</v>
      </c>
      <c r="H13" s="78">
        <v>1</v>
      </c>
      <c r="I13" s="78">
        <v>14</v>
      </c>
      <c r="J13" s="78">
        <v>7</v>
      </c>
      <c r="K13" s="78"/>
      <c r="L13" s="194">
        <v>15</v>
      </c>
      <c r="M13" s="168">
        <v>12</v>
      </c>
      <c r="N13" s="194"/>
      <c r="O13" s="194"/>
      <c r="P13" s="194"/>
      <c r="Q13" s="194"/>
      <c r="R13" s="194"/>
      <c r="S13" s="194"/>
      <c r="T13" s="194"/>
      <c r="U13" s="194"/>
      <c r="V13" s="194">
        <v>100</v>
      </c>
      <c r="W13" s="78">
        <v>68</v>
      </c>
      <c r="X13" s="195">
        <v>99</v>
      </c>
      <c r="Y13" s="194">
        <v>7</v>
      </c>
      <c r="Z13" s="194"/>
    </row>
    <row r="14" spans="1:39" x14ac:dyDescent="0.25">
      <c r="A14" s="192">
        <v>9</v>
      </c>
      <c r="B14" s="193" t="s">
        <v>79</v>
      </c>
      <c r="C14" s="169" t="s">
        <v>85</v>
      </c>
      <c r="D14" s="72">
        <v>23</v>
      </c>
      <c r="E14" s="194">
        <v>22</v>
      </c>
      <c r="F14" s="194"/>
      <c r="G14" s="194">
        <v>1</v>
      </c>
      <c r="H14" s="78">
        <v>6</v>
      </c>
      <c r="I14" s="78">
        <v>5</v>
      </c>
      <c r="J14" s="78">
        <v>11</v>
      </c>
      <c r="K14" s="78"/>
      <c r="L14" s="194">
        <v>11</v>
      </c>
      <c r="M14" s="194">
        <v>9</v>
      </c>
      <c r="N14" s="194"/>
      <c r="O14" s="194"/>
      <c r="P14" s="194"/>
      <c r="Q14" s="194"/>
      <c r="R14" s="194"/>
      <c r="S14" s="194"/>
      <c r="T14" s="194"/>
      <c r="U14" s="194"/>
      <c r="V14" s="194">
        <v>100</v>
      </c>
      <c r="W14" s="78">
        <v>50</v>
      </c>
      <c r="X14" s="195">
        <v>98</v>
      </c>
      <c r="Y14" s="194">
        <v>19</v>
      </c>
      <c r="Z14" s="194"/>
      <c r="AB14" t="s">
        <v>99</v>
      </c>
      <c r="AC14" s="1" t="s">
        <v>147</v>
      </c>
      <c r="AD14" s="1"/>
    </row>
    <row r="15" spans="1:39" x14ac:dyDescent="0.25">
      <c r="A15" s="192">
        <v>10</v>
      </c>
      <c r="B15" s="193" t="s">
        <v>116</v>
      </c>
      <c r="C15" s="169" t="s">
        <v>100</v>
      </c>
      <c r="D15" s="72">
        <v>23</v>
      </c>
      <c r="E15" s="194">
        <v>23</v>
      </c>
      <c r="F15" s="168"/>
      <c r="G15" s="168"/>
      <c r="H15" s="78">
        <v>3</v>
      </c>
      <c r="I15" s="78">
        <v>9</v>
      </c>
      <c r="J15" s="78">
        <v>11</v>
      </c>
      <c r="K15" s="78"/>
      <c r="L15" s="194">
        <v>12</v>
      </c>
      <c r="M15" s="194">
        <v>9</v>
      </c>
      <c r="N15" s="194"/>
      <c r="O15" s="194"/>
      <c r="P15" s="194"/>
      <c r="Q15" s="194"/>
      <c r="R15" s="194"/>
      <c r="S15" s="194"/>
      <c r="T15" s="194"/>
      <c r="U15" s="194"/>
      <c r="V15" s="194">
        <v>100</v>
      </c>
      <c r="W15" s="78">
        <v>52</v>
      </c>
      <c r="X15" s="195">
        <v>96</v>
      </c>
      <c r="Y15" s="168">
        <v>40</v>
      </c>
      <c r="Z15" s="194"/>
    </row>
    <row r="16" spans="1:39" x14ac:dyDescent="0.25">
      <c r="A16" s="192">
        <v>11</v>
      </c>
      <c r="B16" s="193" t="s">
        <v>60</v>
      </c>
      <c r="C16" s="169" t="s">
        <v>86</v>
      </c>
      <c r="D16" s="72">
        <v>25</v>
      </c>
      <c r="E16" s="194">
        <v>25</v>
      </c>
      <c r="F16" s="168">
        <v>1</v>
      </c>
      <c r="G16" s="168">
        <v>1</v>
      </c>
      <c r="H16" s="78">
        <v>5</v>
      </c>
      <c r="I16" s="78">
        <v>10</v>
      </c>
      <c r="J16" s="78">
        <v>10</v>
      </c>
      <c r="K16" s="78"/>
      <c r="L16" s="194">
        <v>15</v>
      </c>
      <c r="M16" s="194">
        <v>14</v>
      </c>
      <c r="N16" s="194"/>
      <c r="O16" s="194"/>
      <c r="P16" s="194"/>
      <c r="Q16" s="194"/>
      <c r="R16" s="194"/>
      <c r="S16" s="194"/>
      <c r="T16" s="194"/>
      <c r="U16" s="194"/>
      <c r="V16" s="194">
        <v>100</v>
      </c>
      <c r="W16" s="78">
        <v>60</v>
      </c>
      <c r="X16" s="195">
        <v>99</v>
      </c>
      <c r="Y16" s="168">
        <v>11</v>
      </c>
      <c r="Z16" s="194"/>
    </row>
    <row r="17" spans="1:26" x14ac:dyDescent="0.25">
      <c r="A17" s="192">
        <v>12</v>
      </c>
      <c r="B17" s="193" t="s">
        <v>118</v>
      </c>
      <c r="C17" s="169" t="s">
        <v>87</v>
      </c>
      <c r="D17" s="72">
        <v>25</v>
      </c>
      <c r="E17" s="194">
        <v>23</v>
      </c>
      <c r="F17" s="194"/>
      <c r="G17" s="168">
        <v>2</v>
      </c>
      <c r="H17" s="78">
        <v>5</v>
      </c>
      <c r="I17" s="78">
        <v>8</v>
      </c>
      <c r="J17" s="78">
        <v>10</v>
      </c>
      <c r="K17" s="78"/>
      <c r="L17" s="194">
        <v>13</v>
      </c>
      <c r="M17" s="194">
        <v>12</v>
      </c>
      <c r="N17" s="194"/>
      <c r="O17" s="194"/>
      <c r="P17" s="194"/>
      <c r="Q17" s="194"/>
      <c r="R17" s="194"/>
      <c r="S17" s="194"/>
      <c r="T17" s="194"/>
      <c r="U17" s="194"/>
      <c r="V17" s="194">
        <v>100</v>
      </c>
      <c r="W17" s="78">
        <v>57</v>
      </c>
      <c r="X17" s="195">
        <v>98</v>
      </c>
      <c r="Y17" s="168">
        <v>16</v>
      </c>
      <c r="Z17" s="168"/>
    </row>
    <row r="18" spans="1:26" x14ac:dyDescent="0.25">
      <c r="A18" s="192">
        <v>13</v>
      </c>
      <c r="B18" s="193" t="s">
        <v>80</v>
      </c>
      <c r="C18" s="169" t="s">
        <v>88</v>
      </c>
      <c r="D18" s="71">
        <v>25</v>
      </c>
      <c r="E18" s="194">
        <v>25</v>
      </c>
      <c r="F18" s="194"/>
      <c r="G18" s="194"/>
      <c r="H18" s="78">
        <v>9</v>
      </c>
      <c r="I18" s="78">
        <v>10</v>
      </c>
      <c r="J18" s="78">
        <v>6</v>
      </c>
      <c r="K18" s="78"/>
      <c r="L18" s="194">
        <v>19</v>
      </c>
      <c r="M18" s="194">
        <v>13</v>
      </c>
      <c r="N18" s="194"/>
      <c r="O18" s="194"/>
      <c r="P18" s="194"/>
      <c r="Q18" s="194"/>
      <c r="R18" s="194"/>
      <c r="S18" s="194"/>
      <c r="T18" s="194"/>
      <c r="U18" s="194"/>
      <c r="V18" s="194">
        <v>100</v>
      </c>
      <c r="W18" s="78">
        <v>76</v>
      </c>
      <c r="X18" s="195">
        <v>98</v>
      </c>
      <c r="Y18" s="168">
        <v>18</v>
      </c>
      <c r="Z18" s="168"/>
    </row>
    <row r="19" spans="1:26" x14ac:dyDescent="0.25">
      <c r="A19" s="192">
        <v>14</v>
      </c>
      <c r="B19" s="193" t="s">
        <v>81</v>
      </c>
      <c r="C19" s="169" t="s">
        <v>89</v>
      </c>
      <c r="D19" s="71">
        <v>18</v>
      </c>
      <c r="E19" s="194">
        <v>19</v>
      </c>
      <c r="F19" s="194">
        <v>1</v>
      </c>
      <c r="G19" s="194"/>
      <c r="H19" s="78">
        <v>2</v>
      </c>
      <c r="I19" s="78">
        <v>9</v>
      </c>
      <c r="J19" s="78">
        <v>8</v>
      </c>
      <c r="K19" s="78"/>
      <c r="L19" s="194">
        <v>11</v>
      </c>
      <c r="M19" s="194">
        <v>6</v>
      </c>
      <c r="N19" s="194"/>
      <c r="O19" s="194"/>
      <c r="P19" s="194"/>
      <c r="Q19" s="194"/>
      <c r="R19" s="194"/>
      <c r="S19" s="194"/>
      <c r="T19" s="194"/>
      <c r="U19" s="194"/>
      <c r="V19" s="194">
        <v>100</v>
      </c>
      <c r="W19" s="78">
        <v>57</v>
      </c>
      <c r="X19" s="195">
        <v>99</v>
      </c>
      <c r="Y19" s="194">
        <v>7</v>
      </c>
      <c r="Z19" s="194"/>
    </row>
    <row r="20" spans="1:26" x14ac:dyDescent="0.25">
      <c r="A20" s="192">
        <v>15</v>
      </c>
      <c r="B20" s="196" t="s">
        <v>68</v>
      </c>
      <c r="C20" s="169" t="s">
        <v>90</v>
      </c>
      <c r="D20" s="76">
        <v>26</v>
      </c>
      <c r="E20" s="194">
        <v>25</v>
      </c>
      <c r="F20" s="194"/>
      <c r="G20" s="194">
        <v>1</v>
      </c>
      <c r="H20" s="78">
        <v>6</v>
      </c>
      <c r="I20" s="78">
        <v>12</v>
      </c>
      <c r="J20" s="78">
        <v>7</v>
      </c>
      <c r="K20" s="78"/>
      <c r="L20" s="194">
        <v>18</v>
      </c>
      <c r="M20" s="194">
        <v>14</v>
      </c>
      <c r="N20" s="194"/>
      <c r="O20" s="194"/>
      <c r="P20" s="194"/>
      <c r="Q20" s="194"/>
      <c r="R20" s="194"/>
      <c r="S20" s="194"/>
      <c r="T20" s="194"/>
      <c r="U20" s="194"/>
      <c r="V20" s="194">
        <v>100</v>
      </c>
      <c r="W20" s="78">
        <v>72</v>
      </c>
      <c r="X20" s="195">
        <v>99</v>
      </c>
      <c r="Y20" s="194">
        <v>7</v>
      </c>
      <c r="Z20" s="194"/>
    </row>
    <row r="21" spans="1:26" x14ac:dyDescent="0.25">
      <c r="A21" s="192">
        <v>16</v>
      </c>
      <c r="B21" s="196" t="s">
        <v>70</v>
      </c>
      <c r="C21" s="169" t="s">
        <v>91</v>
      </c>
      <c r="D21" s="76">
        <v>22</v>
      </c>
      <c r="E21" s="194">
        <v>23</v>
      </c>
      <c r="F21" s="194">
        <v>1</v>
      </c>
      <c r="G21" s="194"/>
      <c r="H21" s="78">
        <v>3</v>
      </c>
      <c r="I21" s="78">
        <v>11</v>
      </c>
      <c r="J21" s="78">
        <v>9</v>
      </c>
      <c r="K21" s="78"/>
      <c r="L21" s="194">
        <v>14</v>
      </c>
      <c r="M21" s="194">
        <v>14</v>
      </c>
      <c r="N21" s="194"/>
      <c r="O21" s="194"/>
      <c r="P21" s="194"/>
      <c r="Q21" s="194"/>
      <c r="R21" s="194"/>
      <c r="S21" s="194"/>
      <c r="T21" s="194"/>
      <c r="U21" s="194"/>
      <c r="V21" s="194">
        <v>100</v>
      </c>
      <c r="W21" s="78">
        <v>61</v>
      </c>
      <c r="X21" s="195">
        <v>99</v>
      </c>
      <c r="Y21" s="194">
        <v>5</v>
      </c>
      <c r="Z21" s="194"/>
    </row>
    <row r="22" spans="1:26" x14ac:dyDescent="0.25">
      <c r="A22" s="192">
        <v>17</v>
      </c>
      <c r="B22" s="193" t="s">
        <v>72</v>
      </c>
      <c r="C22" s="169" t="s">
        <v>92</v>
      </c>
      <c r="D22" s="71">
        <v>21</v>
      </c>
      <c r="E22" s="194">
        <v>21</v>
      </c>
      <c r="F22" s="194"/>
      <c r="G22" s="194"/>
      <c r="H22" s="78">
        <v>2</v>
      </c>
      <c r="I22" s="78">
        <v>7</v>
      </c>
      <c r="J22" s="78">
        <v>12</v>
      </c>
      <c r="K22" s="78"/>
      <c r="L22" s="194">
        <v>9</v>
      </c>
      <c r="M22" s="194">
        <v>11</v>
      </c>
      <c r="N22" s="194"/>
      <c r="O22" s="194"/>
      <c r="P22" s="194"/>
      <c r="Q22" s="194"/>
      <c r="R22" s="194"/>
      <c r="S22" s="194"/>
      <c r="T22" s="194"/>
      <c r="U22" s="194"/>
      <c r="V22" s="194">
        <v>100</v>
      </c>
      <c r="W22" s="78">
        <v>42</v>
      </c>
      <c r="X22" s="195">
        <v>99</v>
      </c>
      <c r="Y22" s="194">
        <v>8</v>
      </c>
      <c r="Z22" s="194"/>
    </row>
    <row r="23" spans="1:26" x14ac:dyDescent="0.25">
      <c r="A23" s="192">
        <v>18</v>
      </c>
      <c r="B23" s="193" t="s">
        <v>74</v>
      </c>
      <c r="C23" s="169" t="s">
        <v>93</v>
      </c>
      <c r="D23" s="71">
        <v>21</v>
      </c>
      <c r="E23" s="194">
        <v>21</v>
      </c>
      <c r="F23" s="194"/>
      <c r="G23" s="194"/>
      <c r="H23" s="78">
        <v>1</v>
      </c>
      <c r="I23" s="78">
        <v>7</v>
      </c>
      <c r="J23" s="78">
        <v>13</v>
      </c>
      <c r="K23" s="78"/>
      <c r="L23" s="194">
        <v>8</v>
      </c>
      <c r="M23" s="194">
        <v>9</v>
      </c>
      <c r="N23" s="194"/>
      <c r="O23" s="194"/>
      <c r="P23" s="194"/>
      <c r="Q23" s="194"/>
      <c r="R23" s="194"/>
      <c r="S23" s="194"/>
      <c r="T23" s="194"/>
      <c r="U23" s="194"/>
      <c r="V23" s="194">
        <v>100</v>
      </c>
      <c r="W23" s="78">
        <v>38</v>
      </c>
      <c r="X23" s="195">
        <v>98</v>
      </c>
      <c r="Y23" s="194">
        <v>12</v>
      </c>
      <c r="Z23" s="194"/>
    </row>
    <row r="24" spans="1:26" x14ac:dyDescent="0.25">
      <c r="A24" s="192">
        <v>19</v>
      </c>
      <c r="B24" s="193" t="s">
        <v>94</v>
      </c>
      <c r="C24" s="169" t="s">
        <v>125</v>
      </c>
      <c r="D24" s="71">
        <v>24</v>
      </c>
      <c r="E24" s="194">
        <v>25</v>
      </c>
      <c r="F24" s="194">
        <v>1</v>
      </c>
      <c r="G24" s="194"/>
      <c r="H24" s="78">
        <v>1</v>
      </c>
      <c r="I24" s="78">
        <v>5</v>
      </c>
      <c r="J24" s="78">
        <v>19</v>
      </c>
      <c r="K24" s="78"/>
      <c r="L24" s="194">
        <v>6</v>
      </c>
      <c r="M24" s="194">
        <v>10</v>
      </c>
      <c r="N24" s="194"/>
      <c r="O24" s="194"/>
      <c r="P24" s="194"/>
      <c r="Q24" s="194"/>
      <c r="R24" s="194"/>
      <c r="S24" s="194"/>
      <c r="T24" s="194"/>
      <c r="U24" s="194"/>
      <c r="V24" s="194">
        <v>100</v>
      </c>
      <c r="W24" s="78">
        <v>24</v>
      </c>
      <c r="X24" s="195">
        <v>97</v>
      </c>
      <c r="Y24" s="168">
        <v>26</v>
      </c>
      <c r="Z24" s="168"/>
    </row>
    <row r="25" spans="1:26" x14ac:dyDescent="0.25">
      <c r="A25" s="79"/>
      <c r="B25" s="77" t="s">
        <v>36</v>
      </c>
      <c r="C25" s="197"/>
      <c r="D25" s="198">
        <f>SUM(D5:D24)</f>
        <v>437</v>
      </c>
      <c r="E25" s="198">
        <f>SUM(E6:E24)</f>
        <v>436</v>
      </c>
      <c r="F25" s="198">
        <f t="shared" ref="F25:L25" si="0">SUM(F5:F24)</f>
        <v>6</v>
      </c>
      <c r="G25" s="198">
        <f t="shared" si="0"/>
        <v>7</v>
      </c>
      <c r="H25" s="198">
        <f t="shared" si="0"/>
        <v>56</v>
      </c>
      <c r="I25" s="198">
        <f t="shared" si="0"/>
        <v>126</v>
      </c>
      <c r="J25" s="198">
        <f t="shared" si="0"/>
        <v>140</v>
      </c>
      <c r="K25" s="198">
        <f t="shared" si="0"/>
        <v>0</v>
      </c>
      <c r="L25" s="198">
        <f t="shared" si="0"/>
        <v>182</v>
      </c>
      <c r="M25" s="198">
        <f>SUM(M6:M24)</f>
        <v>214</v>
      </c>
      <c r="N25" s="198"/>
      <c r="O25" s="198"/>
      <c r="P25" s="198"/>
      <c r="Q25" s="198"/>
      <c r="R25" s="198"/>
      <c r="S25" s="198"/>
      <c r="T25" s="198"/>
      <c r="U25" s="198"/>
      <c r="V25" s="199">
        <f>SUM(V12:V24)/12</f>
        <v>108.33333333333333</v>
      </c>
      <c r="W25" s="199">
        <f>SUM(W12:W24)/12</f>
        <v>60.333333333333336</v>
      </c>
      <c r="X25" s="199">
        <f>SUM(X6:X24)/17</f>
        <v>110.11764705882354</v>
      </c>
      <c r="Y25" s="198">
        <f>SUM(Y6:Y24)</f>
        <v>229</v>
      </c>
      <c r="Z25" s="198"/>
    </row>
    <row r="26" spans="1:26" x14ac:dyDescent="0.25">
      <c r="A26" s="200"/>
      <c r="B26" s="200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 t="s">
        <v>43</v>
      </c>
      <c r="Y26" s="201"/>
      <c r="Z26" s="201"/>
    </row>
    <row r="27" spans="1:26" x14ac:dyDescent="0.25">
      <c r="A27" s="200"/>
      <c r="B27" s="224" t="s">
        <v>0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</row>
    <row r="28" spans="1:26" x14ac:dyDescent="0.25">
      <c r="A28" s="200"/>
      <c r="B28" s="222" t="s">
        <v>148</v>
      </c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spans="1:26" x14ac:dyDescent="0.25">
      <c r="A29" s="198"/>
      <c r="B29" s="198"/>
      <c r="C29" s="77"/>
      <c r="D29" s="77" t="s">
        <v>27</v>
      </c>
      <c r="E29" s="77"/>
      <c r="F29" s="77"/>
      <c r="G29" s="77"/>
      <c r="H29" s="77"/>
      <c r="I29" s="77" t="s">
        <v>28</v>
      </c>
      <c r="J29" s="77"/>
      <c r="K29" s="77"/>
      <c r="L29" s="77"/>
      <c r="M29" s="77"/>
      <c r="N29" s="77"/>
      <c r="O29" s="77"/>
      <c r="P29" s="77" t="s">
        <v>29</v>
      </c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10.25" x14ac:dyDescent="0.25">
      <c r="A30" s="198" t="s">
        <v>26</v>
      </c>
      <c r="B30" s="202" t="s">
        <v>1</v>
      </c>
      <c r="C30" s="203" t="s">
        <v>2</v>
      </c>
      <c r="D30" s="203" t="s">
        <v>3</v>
      </c>
      <c r="E30" s="203" t="s">
        <v>4</v>
      </c>
      <c r="F30" s="203" t="s">
        <v>5</v>
      </c>
      <c r="G30" s="203" t="s">
        <v>6</v>
      </c>
      <c r="H30" s="198" t="s">
        <v>7</v>
      </c>
      <c r="I30" s="198" t="s">
        <v>8</v>
      </c>
      <c r="J30" s="198" t="s">
        <v>9</v>
      </c>
      <c r="K30" s="198" t="s">
        <v>10</v>
      </c>
      <c r="L30" s="203" t="s">
        <v>11</v>
      </c>
      <c r="M30" s="203" t="s">
        <v>12</v>
      </c>
      <c r="N30" s="203" t="s">
        <v>13</v>
      </c>
      <c r="O30" s="203" t="s">
        <v>14</v>
      </c>
      <c r="P30" s="203" t="s">
        <v>15</v>
      </c>
      <c r="Q30" s="203" t="s">
        <v>16</v>
      </c>
      <c r="R30" s="203" t="s">
        <v>17</v>
      </c>
      <c r="S30" s="203" t="s">
        <v>18</v>
      </c>
      <c r="T30" s="203" t="s">
        <v>19</v>
      </c>
      <c r="U30" s="203" t="s">
        <v>20</v>
      </c>
      <c r="V30" s="203" t="s">
        <v>21</v>
      </c>
      <c r="W30" s="203" t="s">
        <v>22</v>
      </c>
      <c r="X30" s="203" t="s">
        <v>23</v>
      </c>
      <c r="Y30" s="203" t="s">
        <v>24</v>
      </c>
      <c r="Z30" s="203" t="s">
        <v>25</v>
      </c>
    </row>
    <row r="31" spans="1:26" x14ac:dyDescent="0.25">
      <c r="A31" s="78">
        <v>20</v>
      </c>
      <c r="B31" s="204" t="s">
        <v>34</v>
      </c>
      <c r="C31" s="194" t="s">
        <v>38</v>
      </c>
      <c r="D31" s="194">
        <v>21</v>
      </c>
      <c r="E31" s="87">
        <v>23</v>
      </c>
      <c r="F31" s="87">
        <v>2</v>
      </c>
      <c r="G31" s="87">
        <v>1</v>
      </c>
      <c r="H31" s="87">
        <v>7</v>
      </c>
      <c r="I31" s="87">
        <v>4</v>
      </c>
      <c r="J31" s="87">
        <v>12</v>
      </c>
      <c r="K31" s="87">
        <v>0</v>
      </c>
      <c r="L31" s="87">
        <v>11</v>
      </c>
      <c r="M31" s="87">
        <v>12</v>
      </c>
      <c r="N31" s="77"/>
      <c r="O31" s="77"/>
      <c r="P31" s="77"/>
      <c r="Q31" s="77"/>
      <c r="R31" s="77"/>
      <c r="S31" s="77"/>
      <c r="T31" s="77"/>
      <c r="U31" s="77"/>
      <c r="V31" s="205">
        <f t="shared" ref="V31:V51" si="1">(J31+I31+H31)/E31*100</f>
        <v>100</v>
      </c>
      <c r="W31" s="205">
        <f t="shared" ref="W31:W51" si="2">ROUND((I31+H31)/E31*100,0)</f>
        <v>48</v>
      </c>
      <c r="X31" s="195">
        <f t="shared" ref="X31:X52" si="3">100-Y31/(E31*42)*100</f>
        <v>99.275362318840578</v>
      </c>
      <c r="Y31" s="89">
        <v>7</v>
      </c>
      <c r="Z31" s="77"/>
    </row>
    <row r="32" spans="1:26" x14ac:dyDescent="0.25">
      <c r="A32" s="78">
        <v>21</v>
      </c>
      <c r="B32" s="206" t="s">
        <v>105</v>
      </c>
      <c r="C32" s="194" t="s">
        <v>39</v>
      </c>
      <c r="D32" s="168">
        <v>18</v>
      </c>
      <c r="E32" s="87">
        <v>17</v>
      </c>
      <c r="F32" s="87">
        <v>0</v>
      </c>
      <c r="G32" s="87">
        <v>1</v>
      </c>
      <c r="H32" s="87">
        <v>1</v>
      </c>
      <c r="I32" s="87">
        <v>5</v>
      </c>
      <c r="J32" s="87">
        <v>11</v>
      </c>
      <c r="K32" s="87"/>
      <c r="L32" s="87">
        <v>6</v>
      </c>
      <c r="M32" s="87">
        <v>8</v>
      </c>
      <c r="N32" s="77"/>
      <c r="O32" s="77"/>
      <c r="P32" s="77"/>
      <c r="Q32" s="77"/>
      <c r="R32" s="77"/>
      <c r="S32" s="77"/>
      <c r="T32" s="77"/>
      <c r="U32" s="77"/>
      <c r="V32" s="205">
        <f t="shared" si="1"/>
        <v>100</v>
      </c>
      <c r="W32" s="205">
        <f t="shared" si="2"/>
        <v>35</v>
      </c>
      <c r="X32" s="195">
        <f t="shared" si="3"/>
        <v>97.759103641456576</v>
      </c>
      <c r="Y32" s="89">
        <v>16</v>
      </c>
      <c r="Z32" s="77"/>
    </row>
    <row r="33" spans="1:28" x14ac:dyDescent="0.25">
      <c r="A33" s="78">
        <v>22</v>
      </c>
      <c r="B33" s="204" t="s">
        <v>129</v>
      </c>
      <c r="C33" s="194" t="s">
        <v>40</v>
      </c>
      <c r="D33" s="168">
        <v>18</v>
      </c>
      <c r="E33" s="87">
        <v>18</v>
      </c>
      <c r="F33" s="87"/>
      <c r="G33" s="87"/>
      <c r="H33" s="87"/>
      <c r="I33" s="87">
        <v>3</v>
      </c>
      <c r="J33" s="87">
        <v>15</v>
      </c>
      <c r="K33" s="87"/>
      <c r="L33" s="87">
        <v>3</v>
      </c>
      <c r="M33" s="87">
        <v>11</v>
      </c>
      <c r="N33" s="77"/>
      <c r="O33" s="77"/>
      <c r="P33" s="77"/>
      <c r="Q33" s="77"/>
      <c r="R33" s="77"/>
      <c r="S33" s="77"/>
      <c r="T33" s="77"/>
      <c r="U33" s="77"/>
      <c r="V33" s="205">
        <f t="shared" si="1"/>
        <v>100</v>
      </c>
      <c r="W33" s="205">
        <f t="shared" si="2"/>
        <v>17</v>
      </c>
      <c r="X33" s="195">
        <f t="shared" si="3"/>
        <v>98.412698412698418</v>
      </c>
      <c r="Y33" s="89">
        <v>12</v>
      </c>
      <c r="Z33" s="77"/>
    </row>
    <row r="34" spans="1:28" x14ac:dyDescent="0.25">
      <c r="A34" s="78">
        <v>23</v>
      </c>
      <c r="B34" s="204" t="s">
        <v>130</v>
      </c>
      <c r="C34" s="168" t="s">
        <v>103</v>
      </c>
      <c r="D34" s="168">
        <v>24</v>
      </c>
      <c r="E34" s="87">
        <v>23</v>
      </c>
      <c r="F34" s="87"/>
      <c r="G34" s="87"/>
      <c r="H34" s="87">
        <v>5</v>
      </c>
      <c r="I34" s="87">
        <v>3</v>
      </c>
      <c r="J34" s="87">
        <v>15</v>
      </c>
      <c r="K34" s="87"/>
      <c r="L34" s="87">
        <v>8</v>
      </c>
      <c r="M34" s="87">
        <v>12</v>
      </c>
      <c r="N34" s="77"/>
      <c r="O34" s="77"/>
      <c r="P34" s="77"/>
      <c r="Q34" s="77"/>
      <c r="R34" s="168"/>
      <c r="S34" s="77"/>
      <c r="T34" s="77"/>
      <c r="U34" s="77"/>
      <c r="V34" s="205">
        <f t="shared" si="1"/>
        <v>100</v>
      </c>
      <c r="W34" s="205">
        <f t="shared" si="2"/>
        <v>35</v>
      </c>
      <c r="X34" s="195">
        <f t="shared" si="3"/>
        <v>98.136645962732914</v>
      </c>
      <c r="Y34" s="89">
        <v>18</v>
      </c>
      <c r="Z34" s="77"/>
    </row>
    <row r="35" spans="1:28" x14ac:dyDescent="0.25">
      <c r="A35" s="78">
        <v>24</v>
      </c>
      <c r="B35" s="204" t="s">
        <v>47</v>
      </c>
      <c r="C35" s="168" t="s">
        <v>45</v>
      </c>
      <c r="D35" s="168">
        <v>19</v>
      </c>
      <c r="E35" s="87">
        <v>19</v>
      </c>
      <c r="F35" s="87">
        <v>1</v>
      </c>
      <c r="G35" s="87">
        <v>1</v>
      </c>
      <c r="H35" s="87">
        <v>2</v>
      </c>
      <c r="I35" s="87">
        <v>7</v>
      </c>
      <c r="J35" s="87">
        <v>10</v>
      </c>
      <c r="K35" s="87"/>
      <c r="L35" s="87">
        <v>9</v>
      </c>
      <c r="M35" s="87">
        <v>10</v>
      </c>
      <c r="N35" s="77"/>
      <c r="O35" s="77"/>
      <c r="P35" s="77"/>
      <c r="Q35" s="77"/>
      <c r="R35" s="168"/>
      <c r="S35" s="77"/>
      <c r="T35" s="77"/>
      <c r="U35" s="77"/>
      <c r="V35" s="205">
        <f t="shared" si="1"/>
        <v>100</v>
      </c>
      <c r="W35" s="205">
        <f t="shared" si="2"/>
        <v>47</v>
      </c>
      <c r="X35" s="195">
        <f t="shared" si="3"/>
        <v>97.24310776942356</v>
      </c>
      <c r="Y35" s="89">
        <v>22</v>
      </c>
      <c r="Z35" s="77"/>
      <c r="AB35" s="1" t="s">
        <v>147</v>
      </c>
    </row>
    <row r="36" spans="1:28" x14ac:dyDescent="0.25">
      <c r="A36" s="78">
        <v>25</v>
      </c>
      <c r="B36" s="204" t="s">
        <v>33</v>
      </c>
      <c r="C36" s="168" t="s">
        <v>46</v>
      </c>
      <c r="D36" s="168">
        <v>21</v>
      </c>
      <c r="E36" s="87">
        <v>23</v>
      </c>
      <c r="F36" s="87">
        <v>2</v>
      </c>
      <c r="G36" s="87"/>
      <c r="H36" s="87">
        <v>1</v>
      </c>
      <c r="I36" s="87">
        <v>8</v>
      </c>
      <c r="J36" s="87">
        <v>12</v>
      </c>
      <c r="K36" s="87">
        <v>2</v>
      </c>
      <c r="L36" s="87">
        <v>9</v>
      </c>
      <c r="M36" s="87">
        <v>9</v>
      </c>
      <c r="N36" s="168"/>
      <c r="O36" s="194"/>
      <c r="P36" s="194"/>
      <c r="Q36" s="194"/>
      <c r="R36" s="168">
        <v>2</v>
      </c>
      <c r="S36" s="194"/>
      <c r="T36" s="194"/>
      <c r="U36" s="194"/>
      <c r="V36" s="205">
        <f t="shared" si="1"/>
        <v>91.304347826086953</v>
      </c>
      <c r="W36" s="205">
        <f>ROUND((I36+H36)/E36*100,0)</f>
        <v>39</v>
      </c>
      <c r="X36" s="195">
        <f t="shared" si="3"/>
        <v>97.61904761904762</v>
      </c>
      <c r="Y36" s="89">
        <v>23</v>
      </c>
      <c r="Z36" s="194"/>
    </row>
    <row r="37" spans="1:28" x14ac:dyDescent="0.25">
      <c r="A37" s="78">
        <v>26</v>
      </c>
      <c r="B37" s="204" t="s">
        <v>106</v>
      </c>
      <c r="C37" s="168" t="s">
        <v>48</v>
      </c>
      <c r="D37" s="194">
        <v>22</v>
      </c>
      <c r="E37" s="87">
        <v>21</v>
      </c>
      <c r="F37" s="87"/>
      <c r="G37" s="87">
        <v>1</v>
      </c>
      <c r="H37" s="87">
        <v>6</v>
      </c>
      <c r="I37" s="87">
        <v>4</v>
      </c>
      <c r="J37" s="87">
        <v>11</v>
      </c>
      <c r="K37" s="87"/>
      <c r="L37" s="87">
        <v>10</v>
      </c>
      <c r="M37" s="87">
        <v>11</v>
      </c>
      <c r="N37" s="194"/>
      <c r="O37" s="194"/>
      <c r="P37" s="194"/>
      <c r="Q37" s="194"/>
      <c r="R37" s="194"/>
      <c r="S37" s="194"/>
      <c r="T37" s="194"/>
      <c r="U37" s="194"/>
      <c r="V37" s="205">
        <f>(J37+I37+H37)/E37*100</f>
        <v>100</v>
      </c>
      <c r="W37" s="205">
        <f t="shared" si="2"/>
        <v>48</v>
      </c>
      <c r="X37" s="195">
        <f t="shared" si="3"/>
        <v>98.185941043083901</v>
      </c>
      <c r="Y37" s="89">
        <v>16</v>
      </c>
      <c r="Z37" s="194"/>
    </row>
    <row r="38" spans="1:28" ht="15.75" customHeight="1" x14ac:dyDescent="0.25">
      <c r="A38" s="78">
        <v>27</v>
      </c>
      <c r="B38" s="204" t="s">
        <v>120</v>
      </c>
      <c r="C38" s="207" t="s">
        <v>121</v>
      </c>
      <c r="D38" s="194">
        <v>21</v>
      </c>
      <c r="E38" s="87">
        <v>20</v>
      </c>
      <c r="F38" s="87"/>
      <c r="G38" s="87">
        <v>1</v>
      </c>
      <c r="H38" s="87">
        <v>3</v>
      </c>
      <c r="I38" s="87">
        <v>5</v>
      </c>
      <c r="J38" s="87">
        <v>12</v>
      </c>
      <c r="K38" s="87"/>
      <c r="L38" s="87">
        <v>8</v>
      </c>
      <c r="M38" s="87">
        <v>7</v>
      </c>
      <c r="N38" s="194"/>
      <c r="O38" s="194"/>
      <c r="P38" s="168"/>
      <c r="Q38" s="194"/>
      <c r="R38" s="168"/>
      <c r="S38" s="194"/>
      <c r="T38" s="194"/>
      <c r="U38" s="194"/>
      <c r="V38" s="205">
        <f t="shared" si="1"/>
        <v>100</v>
      </c>
      <c r="W38" s="205">
        <f t="shared" si="2"/>
        <v>40</v>
      </c>
      <c r="X38" s="195">
        <f t="shared" si="3"/>
        <v>98.571428571428569</v>
      </c>
      <c r="Y38" s="89">
        <v>12</v>
      </c>
      <c r="Z38" s="194"/>
    </row>
    <row r="39" spans="1:28" ht="15.75" customHeight="1" x14ac:dyDescent="0.25">
      <c r="A39" s="78">
        <v>28</v>
      </c>
      <c r="B39" s="204" t="s">
        <v>72</v>
      </c>
      <c r="C39" s="207" t="s">
        <v>49</v>
      </c>
      <c r="D39" s="194">
        <v>24</v>
      </c>
      <c r="E39" s="87">
        <v>24</v>
      </c>
      <c r="F39" s="87">
        <v>1</v>
      </c>
      <c r="G39" s="87">
        <v>1</v>
      </c>
      <c r="H39" s="87">
        <v>5</v>
      </c>
      <c r="I39" s="87">
        <v>4</v>
      </c>
      <c r="J39" s="87">
        <v>11</v>
      </c>
      <c r="K39" s="212">
        <v>4</v>
      </c>
      <c r="L39" s="87">
        <v>9</v>
      </c>
      <c r="M39" s="87">
        <v>13</v>
      </c>
      <c r="N39" s="194">
        <v>1</v>
      </c>
      <c r="O39" s="194"/>
      <c r="P39" s="168"/>
      <c r="Q39" s="194"/>
      <c r="R39" s="168">
        <v>4</v>
      </c>
      <c r="S39" s="194"/>
      <c r="T39" s="194"/>
      <c r="U39" s="194"/>
      <c r="V39" s="205">
        <f t="shared" si="1"/>
        <v>83.333333333333343</v>
      </c>
      <c r="W39" s="205">
        <f t="shared" si="2"/>
        <v>38</v>
      </c>
      <c r="X39" s="195">
        <f t="shared" si="3"/>
        <v>99.007936507936506</v>
      </c>
      <c r="Y39" s="89">
        <v>10</v>
      </c>
      <c r="Z39" s="194"/>
    </row>
    <row r="40" spans="1:28" x14ac:dyDescent="0.25">
      <c r="A40" s="78">
        <v>29</v>
      </c>
      <c r="B40" s="196" t="s">
        <v>102</v>
      </c>
      <c r="C40" s="168" t="s">
        <v>50</v>
      </c>
      <c r="D40" s="168">
        <v>19</v>
      </c>
      <c r="E40" s="87">
        <v>19</v>
      </c>
      <c r="F40" s="87"/>
      <c r="G40" s="87"/>
      <c r="H40" s="87">
        <v>1</v>
      </c>
      <c r="I40" s="87">
        <v>3</v>
      </c>
      <c r="J40" s="87">
        <v>15</v>
      </c>
      <c r="K40" s="87"/>
      <c r="L40" s="87">
        <v>4</v>
      </c>
      <c r="M40" s="87">
        <v>8</v>
      </c>
      <c r="N40" s="168"/>
      <c r="O40" s="168"/>
      <c r="P40" s="168"/>
      <c r="Q40" s="168"/>
      <c r="R40" s="168"/>
      <c r="S40" s="168"/>
      <c r="T40" s="168"/>
      <c r="U40" s="168"/>
      <c r="V40" s="205">
        <f t="shared" si="1"/>
        <v>100</v>
      </c>
      <c r="W40" s="205">
        <f t="shared" si="2"/>
        <v>21</v>
      </c>
      <c r="X40" s="195">
        <f t="shared" si="3"/>
        <v>98.496240601503757</v>
      </c>
      <c r="Y40" s="89">
        <v>12</v>
      </c>
      <c r="Z40" s="168"/>
    </row>
    <row r="41" spans="1:28" x14ac:dyDescent="0.25">
      <c r="A41" s="78">
        <v>30</v>
      </c>
      <c r="B41" s="206" t="s">
        <v>30</v>
      </c>
      <c r="C41" s="168" t="s">
        <v>37</v>
      </c>
      <c r="D41" s="168">
        <v>20</v>
      </c>
      <c r="E41" s="87">
        <v>19</v>
      </c>
      <c r="F41" s="87"/>
      <c r="G41" s="87">
        <v>1</v>
      </c>
      <c r="H41" s="87">
        <v>3</v>
      </c>
      <c r="I41" s="87">
        <v>7</v>
      </c>
      <c r="J41" s="87">
        <v>7</v>
      </c>
      <c r="K41" s="87">
        <v>2</v>
      </c>
      <c r="L41" s="87">
        <v>10</v>
      </c>
      <c r="M41" s="87">
        <v>8</v>
      </c>
      <c r="N41" s="168">
        <v>1</v>
      </c>
      <c r="O41" s="168"/>
      <c r="P41" s="168"/>
      <c r="Q41" s="168"/>
      <c r="R41" s="168">
        <v>2</v>
      </c>
      <c r="S41" s="168"/>
      <c r="T41" s="168"/>
      <c r="U41" s="168"/>
      <c r="V41" s="205">
        <f t="shared" si="1"/>
        <v>89.473684210526315</v>
      </c>
      <c r="W41" s="205">
        <f t="shared" si="2"/>
        <v>53</v>
      </c>
      <c r="X41" s="195">
        <f t="shared" si="3"/>
        <v>98.120300751879697</v>
      </c>
      <c r="Y41" s="89">
        <v>15</v>
      </c>
      <c r="Z41" s="168"/>
    </row>
    <row r="42" spans="1:28" x14ac:dyDescent="0.25">
      <c r="A42" s="78">
        <v>31</v>
      </c>
      <c r="B42" s="206" t="s">
        <v>41</v>
      </c>
      <c r="C42" s="168" t="s">
        <v>104</v>
      </c>
      <c r="D42" s="194">
        <v>19</v>
      </c>
      <c r="E42" s="87">
        <v>19</v>
      </c>
      <c r="F42" s="87"/>
      <c r="G42" s="87"/>
      <c r="H42" s="87">
        <v>2</v>
      </c>
      <c r="I42" s="87">
        <v>4</v>
      </c>
      <c r="J42" s="87">
        <v>9</v>
      </c>
      <c r="K42" s="87">
        <v>4</v>
      </c>
      <c r="L42" s="87">
        <v>6</v>
      </c>
      <c r="M42" s="87">
        <v>5</v>
      </c>
      <c r="N42" s="168"/>
      <c r="O42" s="168"/>
      <c r="P42" s="168"/>
      <c r="Q42" s="168"/>
      <c r="R42" s="168">
        <v>1</v>
      </c>
      <c r="S42" s="168">
        <v>3</v>
      </c>
      <c r="T42" s="168"/>
      <c r="U42" s="168"/>
      <c r="V42" s="205">
        <f t="shared" si="1"/>
        <v>78.94736842105263</v>
      </c>
      <c r="W42" s="205">
        <f t="shared" si="2"/>
        <v>32</v>
      </c>
      <c r="X42" s="195">
        <f t="shared" si="3"/>
        <v>97.744360902255636</v>
      </c>
      <c r="Y42" s="89">
        <v>18</v>
      </c>
      <c r="Z42" s="87"/>
    </row>
    <row r="43" spans="1:28" ht="16.5" customHeight="1" x14ac:dyDescent="0.25">
      <c r="A43" s="78">
        <v>32</v>
      </c>
      <c r="B43" s="196" t="s">
        <v>67</v>
      </c>
      <c r="C43" s="168" t="s">
        <v>51</v>
      </c>
      <c r="D43" s="168">
        <v>23</v>
      </c>
      <c r="E43" s="87">
        <v>23</v>
      </c>
      <c r="F43" s="87"/>
      <c r="G43" s="87"/>
      <c r="H43" s="87">
        <v>3</v>
      </c>
      <c r="I43" s="87">
        <v>4</v>
      </c>
      <c r="J43" s="87">
        <v>16</v>
      </c>
      <c r="K43" s="87">
        <v>1</v>
      </c>
      <c r="L43" s="87">
        <v>7</v>
      </c>
      <c r="M43" s="87">
        <v>7</v>
      </c>
      <c r="N43" s="168"/>
      <c r="O43" s="168"/>
      <c r="P43" s="168"/>
      <c r="Q43" s="168"/>
      <c r="R43" s="168">
        <v>1</v>
      </c>
      <c r="S43" s="168"/>
      <c r="T43" s="168"/>
      <c r="U43" s="168"/>
      <c r="V43" s="205">
        <f t="shared" si="1"/>
        <v>100</v>
      </c>
      <c r="W43" s="205">
        <f t="shared" si="2"/>
        <v>30</v>
      </c>
      <c r="X43" s="195">
        <f t="shared" si="3"/>
        <v>98.240165631469978</v>
      </c>
      <c r="Y43" s="89">
        <v>17</v>
      </c>
      <c r="Z43" s="87"/>
    </row>
    <row r="44" spans="1:28" x14ac:dyDescent="0.25">
      <c r="A44" s="78">
        <v>33</v>
      </c>
      <c r="B44" s="196" t="s">
        <v>32</v>
      </c>
      <c r="C44" s="168" t="s">
        <v>52</v>
      </c>
      <c r="D44" s="168">
        <v>26</v>
      </c>
      <c r="E44" s="87">
        <v>25</v>
      </c>
      <c r="F44" s="87">
        <v>1</v>
      </c>
      <c r="G44" s="87">
        <v>2</v>
      </c>
      <c r="H44" s="87">
        <v>1</v>
      </c>
      <c r="I44" s="87">
        <v>5</v>
      </c>
      <c r="J44" s="87">
        <v>14</v>
      </c>
      <c r="K44" s="87">
        <v>5</v>
      </c>
      <c r="L44" s="87">
        <v>6</v>
      </c>
      <c r="M44" s="87">
        <v>15</v>
      </c>
      <c r="N44" s="168">
        <v>5</v>
      </c>
      <c r="O44" s="168"/>
      <c r="P44" s="168"/>
      <c r="Q44" s="168"/>
      <c r="R44" s="168">
        <v>5</v>
      </c>
      <c r="S44" s="168"/>
      <c r="T44" s="168"/>
      <c r="U44" s="168"/>
      <c r="V44" s="205">
        <f t="shared" si="1"/>
        <v>80</v>
      </c>
      <c r="W44" s="205">
        <f t="shared" si="2"/>
        <v>24</v>
      </c>
      <c r="X44" s="195">
        <f t="shared" si="3"/>
        <v>98.19047619047619</v>
      </c>
      <c r="Y44" s="89">
        <v>19</v>
      </c>
      <c r="Z44" s="87"/>
    </row>
    <row r="45" spans="1:28" x14ac:dyDescent="0.25">
      <c r="A45" s="78">
        <v>34</v>
      </c>
      <c r="B45" s="206" t="s">
        <v>127</v>
      </c>
      <c r="C45" s="168" t="s">
        <v>53</v>
      </c>
      <c r="D45" s="168">
        <v>23</v>
      </c>
      <c r="E45" s="87">
        <v>20</v>
      </c>
      <c r="F45" s="87"/>
      <c r="G45" s="87">
        <v>3</v>
      </c>
      <c r="H45" s="87">
        <v>1</v>
      </c>
      <c r="I45" s="87">
        <v>2</v>
      </c>
      <c r="J45" s="87">
        <v>9</v>
      </c>
      <c r="K45" s="212">
        <v>8</v>
      </c>
      <c r="L45" s="87">
        <v>3</v>
      </c>
      <c r="M45" s="87">
        <v>7</v>
      </c>
      <c r="N45" s="168">
        <v>1</v>
      </c>
      <c r="O45" s="168"/>
      <c r="P45" s="168"/>
      <c r="Q45" s="168"/>
      <c r="R45" s="168">
        <v>3</v>
      </c>
      <c r="S45" s="168">
        <v>3</v>
      </c>
      <c r="T45" s="168">
        <v>1</v>
      </c>
      <c r="U45" s="168"/>
      <c r="V45" s="205">
        <f t="shared" si="1"/>
        <v>60</v>
      </c>
      <c r="W45" s="205">
        <f t="shared" si="2"/>
        <v>15</v>
      </c>
      <c r="X45" s="195">
        <f t="shared" si="3"/>
        <v>96.666666666666671</v>
      </c>
      <c r="Y45" s="89">
        <v>28</v>
      </c>
      <c r="Z45" s="87"/>
    </row>
    <row r="46" spans="1:28" x14ac:dyDescent="0.25">
      <c r="A46" s="78">
        <v>35</v>
      </c>
      <c r="B46" s="208" t="s">
        <v>35</v>
      </c>
      <c r="C46" s="168" t="s">
        <v>54</v>
      </c>
      <c r="D46" s="168">
        <v>25</v>
      </c>
      <c r="E46" s="87">
        <v>25</v>
      </c>
      <c r="F46" s="87"/>
      <c r="G46" s="87"/>
      <c r="H46" s="87">
        <v>1</v>
      </c>
      <c r="I46" s="87">
        <v>7</v>
      </c>
      <c r="J46" s="87">
        <v>11</v>
      </c>
      <c r="K46" s="87">
        <v>6</v>
      </c>
      <c r="L46" s="87">
        <v>8</v>
      </c>
      <c r="M46" s="87">
        <v>16</v>
      </c>
      <c r="N46" s="168">
        <v>1</v>
      </c>
      <c r="O46" s="168"/>
      <c r="P46" s="168">
        <v>4</v>
      </c>
      <c r="Q46" s="168"/>
      <c r="R46" s="168">
        <v>2</v>
      </c>
      <c r="S46" s="168">
        <v>2</v>
      </c>
      <c r="T46" s="168"/>
      <c r="U46" s="168">
        <v>2</v>
      </c>
      <c r="V46" s="205">
        <f t="shared" si="1"/>
        <v>76</v>
      </c>
      <c r="W46" s="205">
        <f t="shared" si="2"/>
        <v>32</v>
      </c>
      <c r="X46" s="195">
        <f t="shared" si="3"/>
        <v>98.476190476190482</v>
      </c>
      <c r="Y46" s="89">
        <v>16</v>
      </c>
      <c r="Z46" s="87"/>
    </row>
    <row r="47" spans="1:28" x14ac:dyDescent="0.25">
      <c r="A47" s="78">
        <v>36</v>
      </c>
      <c r="B47" s="196" t="s">
        <v>128</v>
      </c>
      <c r="C47" s="168" t="s">
        <v>55</v>
      </c>
      <c r="D47" s="168">
        <v>26</v>
      </c>
      <c r="E47" s="87">
        <v>26</v>
      </c>
      <c r="F47" s="87"/>
      <c r="G47" s="87"/>
      <c r="H47" s="87">
        <v>2</v>
      </c>
      <c r="I47" s="87">
        <v>2</v>
      </c>
      <c r="J47" s="87">
        <v>18</v>
      </c>
      <c r="K47" s="87">
        <v>4</v>
      </c>
      <c r="L47" s="87">
        <v>4</v>
      </c>
      <c r="M47" s="87">
        <v>14</v>
      </c>
      <c r="N47" s="168"/>
      <c r="O47" s="168">
        <v>2</v>
      </c>
      <c r="P47" s="168"/>
      <c r="Q47" s="168"/>
      <c r="R47" s="168">
        <v>1</v>
      </c>
      <c r="S47" s="168">
        <v>1</v>
      </c>
      <c r="T47" s="168"/>
      <c r="U47" s="168">
        <v>2</v>
      </c>
      <c r="V47" s="205">
        <f t="shared" si="1"/>
        <v>84.615384615384613</v>
      </c>
      <c r="W47" s="205">
        <f t="shared" si="2"/>
        <v>15</v>
      </c>
      <c r="X47" s="195">
        <f t="shared" si="3"/>
        <v>98.992673992673986</v>
      </c>
      <c r="Y47" s="89">
        <v>11</v>
      </c>
      <c r="Z47" s="87"/>
    </row>
    <row r="48" spans="1:28" x14ac:dyDescent="0.25">
      <c r="A48" s="78">
        <v>37</v>
      </c>
      <c r="B48" s="196" t="s">
        <v>31</v>
      </c>
      <c r="C48" s="168" t="s">
        <v>56</v>
      </c>
      <c r="D48" s="168">
        <v>25</v>
      </c>
      <c r="E48" s="87">
        <v>24</v>
      </c>
      <c r="F48" s="87"/>
      <c r="G48" s="87">
        <v>1</v>
      </c>
      <c r="H48" s="87">
        <v>1</v>
      </c>
      <c r="I48" s="87">
        <v>8</v>
      </c>
      <c r="J48" s="87">
        <v>14</v>
      </c>
      <c r="K48" s="87">
        <v>1</v>
      </c>
      <c r="L48" s="87">
        <v>9</v>
      </c>
      <c r="M48" s="87">
        <v>16</v>
      </c>
      <c r="N48" s="168"/>
      <c r="O48" s="168"/>
      <c r="P48" s="168"/>
      <c r="Q48" s="168"/>
      <c r="R48" s="168">
        <v>1</v>
      </c>
      <c r="S48" s="168"/>
      <c r="T48" s="168"/>
      <c r="U48" s="168"/>
      <c r="V48" s="205">
        <f t="shared" si="1"/>
        <v>95.833333333333343</v>
      </c>
      <c r="W48" s="205">
        <f t="shared" si="2"/>
        <v>38</v>
      </c>
      <c r="X48" s="195">
        <f t="shared" si="3"/>
        <v>98.710317460317455</v>
      </c>
      <c r="Y48" s="89">
        <v>13</v>
      </c>
      <c r="Z48" s="87"/>
    </row>
    <row r="49" spans="1:27" x14ac:dyDescent="0.25">
      <c r="A49" s="78"/>
      <c r="B49" s="209" t="s">
        <v>146</v>
      </c>
      <c r="C49" s="168"/>
      <c r="D49" s="169">
        <v>394</v>
      </c>
      <c r="E49" s="114">
        <f>SUM(E31:E48)</f>
        <v>388</v>
      </c>
      <c r="F49" s="114">
        <v>7</v>
      </c>
      <c r="G49" s="114">
        <v>13</v>
      </c>
      <c r="H49" s="114">
        <f t="shared" ref="H49:M49" si="4">SUM(H31:H48)</f>
        <v>45</v>
      </c>
      <c r="I49" s="114">
        <f t="shared" si="4"/>
        <v>85</v>
      </c>
      <c r="J49" s="114">
        <f t="shared" si="4"/>
        <v>222</v>
      </c>
      <c r="K49" s="114">
        <f>SUM(K36:K48)</f>
        <v>37</v>
      </c>
      <c r="L49" s="114">
        <f t="shared" si="4"/>
        <v>130</v>
      </c>
      <c r="M49" s="114">
        <f t="shared" si="4"/>
        <v>189</v>
      </c>
      <c r="N49" s="169">
        <f>SUM(N36:N48)</f>
        <v>9</v>
      </c>
      <c r="O49" s="169">
        <f>SUM(O36:O48)</f>
        <v>2</v>
      </c>
      <c r="P49" s="169">
        <f>SUM(P36:P48)</f>
        <v>4</v>
      </c>
      <c r="Q49" s="169"/>
      <c r="R49" s="169">
        <f>SUM(R36:R48)</f>
        <v>22</v>
      </c>
      <c r="S49" s="169">
        <f>SUM(S36:S48)</f>
        <v>9</v>
      </c>
      <c r="T49" s="169">
        <f>SUM(T36:T48)</f>
        <v>1</v>
      </c>
      <c r="U49" s="169">
        <f>SUM(U36:U48)</f>
        <v>4</v>
      </c>
      <c r="V49" s="98">
        <f t="shared" si="1"/>
        <v>90.721649484536087</v>
      </c>
      <c r="W49" s="98">
        <f t="shared" si="2"/>
        <v>34</v>
      </c>
      <c r="X49" s="210">
        <f t="shared" si="3"/>
        <v>98.25110456553756</v>
      </c>
      <c r="Y49" s="187">
        <f>SUM(Y31:Y48)</f>
        <v>285</v>
      </c>
      <c r="Z49" s="169"/>
    </row>
    <row r="50" spans="1:27" x14ac:dyDescent="0.25">
      <c r="A50" s="78">
        <v>36</v>
      </c>
      <c r="B50" s="206" t="s">
        <v>34</v>
      </c>
      <c r="C50" s="168">
        <v>10</v>
      </c>
      <c r="D50" s="168">
        <v>14</v>
      </c>
      <c r="E50" s="87"/>
      <c r="F50" s="87"/>
      <c r="G50" s="87"/>
      <c r="H50" s="87"/>
      <c r="I50" s="87"/>
      <c r="J50" s="87"/>
      <c r="K50" s="87"/>
      <c r="L50" s="87"/>
      <c r="M50" s="87"/>
      <c r="N50" s="168"/>
      <c r="O50" s="168"/>
      <c r="P50" s="168"/>
      <c r="Q50" s="168"/>
      <c r="R50" s="168"/>
      <c r="S50" s="168"/>
      <c r="T50" s="168"/>
      <c r="U50" s="168"/>
      <c r="V50" s="205" t="e">
        <f t="shared" si="1"/>
        <v>#DIV/0!</v>
      </c>
      <c r="W50" s="205" t="e">
        <f t="shared" si="2"/>
        <v>#DIV/0!</v>
      </c>
      <c r="X50" s="195" t="e">
        <f t="shared" si="3"/>
        <v>#DIV/0!</v>
      </c>
      <c r="Y50" s="89"/>
      <c r="Z50" s="168"/>
    </row>
    <row r="51" spans="1:27" x14ac:dyDescent="0.25">
      <c r="A51" s="78">
        <v>37</v>
      </c>
      <c r="B51" s="206" t="s">
        <v>44</v>
      </c>
      <c r="C51" s="168">
        <v>11</v>
      </c>
      <c r="D51" s="168">
        <v>17</v>
      </c>
      <c r="E51" s="87"/>
      <c r="F51" s="87"/>
      <c r="G51" s="87"/>
      <c r="H51" s="87"/>
      <c r="I51" s="87"/>
      <c r="J51" s="87"/>
      <c r="K51" s="87"/>
      <c r="L51" s="87"/>
      <c r="M51" s="87"/>
      <c r="N51" s="168"/>
      <c r="O51" s="168"/>
      <c r="P51" s="168"/>
      <c r="Q51" s="168"/>
      <c r="R51" s="168"/>
      <c r="S51" s="168"/>
      <c r="T51" s="168"/>
      <c r="U51" s="168"/>
      <c r="V51" s="205" t="e">
        <f t="shared" si="1"/>
        <v>#DIV/0!</v>
      </c>
      <c r="W51" s="205" t="e">
        <f t="shared" si="2"/>
        <v>#DIV/0!</v>
      </c>
      <c r="X51" s="195" t="e">
        <f t="shared" si="3"/>
        <v>#DIV/0!</v>
      </c>
      <c r="Y51" s="89"/>
      <c r="Z51" s="168"/>
    </row>
    <row r="52" spans="1:27" x14ac:dyDescent="0.25">
      <c r="A52" s="211"/>
      <c r="B52" s="209" t="s">
        <v>58</v>
      </c>
      <c r="C52" s="168"/>
      <c r="D52" s="169">
        <v>31</v>
      </c>
      <c r="E52" s="169"/>
      <c r="F52" s="169"/>
      <c r="G52" s="169"/>
      <c r="H52" s="169"/>
      <c r="I52" s="169"/>
      <c r="J52" s="169"/>
      <c r="K52" s="170"/>
      <c r="L52" s="170"/>
      <c r="M52" s="169"/>
      <c r="N52" s="169"/>
      <c r="O52" s="169"/>
      <c r="P52" s="169"/>
      <c r="Q52" s="169"/>
      <c r="R52" s="169"/>
      <c r="S52" s="169"/>
      <c r="T52" s="169"/>
      <c r="U52" s="169"/>
      <c r="V52" s="210" t="e">
        <f>SUM(V31:V51)/17</f>
        <v>#DIV/0!</v>
      </c>
      <c r="W52" s="210" t="e">
        <f>SUM(W31:W51)/17</f>
        <v>#DIV/0!</v>
      </c>
      <c r="X52" s="210" t="e">
        <f t="shared" si="3"/>
        <v>#DIV/0!</v>
      </c>
      <c r="Y52" s="169"/>
      <c r="Z52" s="169"/>
    </row>
    <row r="53" spans="1:27" x14ac:dyDescent="0.25">
      <c r="A53" s="211"/>
      <c r="B53" s="209" t="s">
        <v>59</v>
      </c>
      <c r="C53" s="168"/>
      <c r="D53" s="169">
        <v>425</v>
      </c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205" t="e">
        <v>#DIV/0!</v>
      </c>
      <c r="W53" s="205" t="e">
        <v>#DIV/0!</v>
      </c>
      <c r="X53" s="195" t="e">
        <v>#DIV/0!</v>
      </c>
      <c r="Y53" s="168"/>
      <c r="Z53" s="168"/>
    </row>
    <row r="54" spans="1:27" x14ac:dyDescent="0.25">
      <c r="A54" s="211"/>
      <c r="B54" s="209" t="s">
        <v>95</v>
      </c>
      <c r="C54" s="168"/>
      <c r="D54" s="169">
        <v>862</v>
      </c>
      <c r="E54" s="87"/>
      <c r="F54" s="87"/>
      <c r="G54" s="87"/>
      <c r="H54" s="87"/>
      <c r="I54" s="87"/>
      <c r="J54" s="87"/>
      <c r="K54" s="89"/>
      <c r="L54" s="87"/>
      <c r="M54" s="87"/>
      <c r="N54" s="168"/>
      <c r="O54" s="168"/>
      <c r="P54" s="168"/>
      <c r="Q54" s="168"/>
      <c r="R54" s="168"/>
      <c r="S54" s="168"/>
      <c r="T54" s="168"/>
      <c r="U54" s="168"/>
      <c r="V54" s="205" t="e">
        <f>(J54+I54+H54)/E54*100</f>
        <v>#DIV/0!</v>
      </c>
      <c r="W54" s="205" t="e">
        <f>ROUND((I54+H54)/E54*100,0)</f>
        <v>#DIV/0!</v>
      </c>
      <c r="X54" s="195" t="e">
        <f t="shared" ref="X54" si="5">100-Y54/(E54*42)*100</f>
        <v>#DIV/0!</v>
      </c>
      <c r="Y54" s="89"/>
      <c r="Z54" s="168"/>
    </row>
    <row r="55" spans="1:27" x14ac:dyDescent="0.25">
      <c r="A55" s="42"/>
      <c r="B55" s="38" t="s">
        <v>132</v>
      </c>
      <c r="C55" s="39"/>
      <c r="D55" s="41">
        <v>831</v>
      </c>
      <c r="E55" s="114">
        <v>824</v>
      </c>
      <c r="F55" s="114">
        <v>13</v>
      </c>
      <c r="G55" s="114">
        <v>20</v>
      </c>
      <c r="H55" s="114">
        <v>101</v>
      </c>
      <c r="I55" s="114">
        <v>211</v>
      </c>
      <c r="J55" s="114">
        <v>362</v>
      </c>
      <c r="K55" s="114">
        <v>37</v>
      </c>
      <c r="L55" s="114">
        <v>300</v>
      </c>
      <c r="M55" s="114">
        <v>403</v>
      </c>
      <c r="N55" s="41">
        <v>9</v>
      </c>
      <c r="O55" s="41">
        <v>2</v>
      </c>
      <c r="P55" s="41">
        <v>4</v>
      </c>
      <c r="Q55" s="41"/>
      <c r="R55" s="41">
        <v>22</v>
      </c>
      <c r="S55" s="41">
        <v>9</v>
      </c>
      <c r="T55" s="41">
        <v>1</v>
      </c>
      <c r="U55" s="41">
        <v>4</v>
      </c>
      <c r="V55" s="186">
        <v>95.5</v>
      </c>
      <c r="W55" s="186">
        <v>38.799999999999997</v>
      </c>
      <c r="X55" s="93">
        <v>96</v>
      </c>
      <c r="Y55" s="187">
        <v>514</v>
      </c>
      <c r="Z55" s="41"/>
      <c r="AA55" s="1"/>
    </row>
    <row r="56" spans="1:27" x14ac:dyDescent="0.25">
      <c r="A56" s="42"/>
      <c r="B56" s="47"/>
      <c r="C56" s="39"/>
      <c r="D56" s="41"/>
      <c r="E56" s="41"/>
      <c r="F56" s="41"/>
      <c r="G56" s="41"/>
      <c r="H56" s="41"/>
      <c r="I56" s="41"/>
      <c r="J56" s="41"/>
      <c r="K56" s="46"/>
      <c r="L56" s="46"/>
      <c r="M56" s="41"/>
      <c r="N56" s="41"/>
      <c r="O56" s="41"/>
      <c r="P56" s="41"/>
      <c r="Q56" s="41"/>
      <c r="R56" s="41"/>
      <c r="S56" s="41"/>
      <c r="T56" s="41"/>
      <c r="U56" s="41"/>
      <c r="V56" s="93"/>
      <c r="W56" s="93"/>
      <c r="X56" s="93"/>
      <c r="Y56" s="41"/>
      <c r="Z56" s="39"/>
    </row>
    <row r="57" spans="1:27" x14ac:dyDescent="0.25">
      <c r="A57" s="94"/>
      <c r="B57" s="95"/>
      <c r="C57" s="91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2"/>
      <c r="W57" s="92"/>
      <c r="X57" s="92"/>
      <c r="Y57" s="90"/>
      <c r="Z57" s="90"/>
    </row>
    <row r="58" spans="1:27" x14ac:dyDescent="0.25">
      <c r="A58" s="94"/>
      <c r="B58" s="95"/>
      <c r="C58" s="91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2"/>
      <c r="W58" s="92"/>
      <c r="X58" s="92"/>
      <c r="Y58" s="90"/>
      <c r="Z58" s="90"/>
    </row>
    <row r="59" spans="1:27" x14ac:dyDescent="0.25">
      <c r="A59" s="40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7"/>
      <c r="W59" s="97"/>
      <c r="X59" s="98"/>
      <c r="Y59" s="77"/>
      <c r="Z59" s="77"/>
    </row>
  </sheetData>
  <mergeCells count="4">
    <mergeCell ref="B28:Z28"/>
    <mergeCell ref="B1:Z1"/>
    <mergeCell ref="A2:Z2"/>
    <mergeCell ref="B27:Z27"/>
  </mergeCells>
  <pageMargins left="0" right="0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zoomScale="87" zoomScaleNormal="87" workbookViewId="0">
      <selection activeCell="AB5" sqref="AB5"/>
    </sheetView>
  </sheetViews>
  <sheetFormatPr defaultRowHeight="15.75" x14ac:dyDescent="0.25"/>
  <cols>
    <col min="1" max="1" width="2.75" customWidth="1"/>
    <col min="2" max="2" width="18.375" customWidth="1"/>
    <col min="3" max="21" width="4.625" customWidth="1"/>
    <col min="22" max="22" width="7.25" customWidth="1"/>
    <col min="23" max="23" width="8.25" customWidth="1"/>
    <col min="24" max="24" width="6.25" customWidth="1"/>
    <col min="25" max="25" width="5.875" customWidth="1"/>
    <col min="26" max="26" width="4.625" customWidth="1"/>
  </cols>
  <sheetData>
    <row r="1" spans="1:39" ht="15" customHeight="1" x14ac:dyDescent="0.25">
      <c r="A1" s="103" t="s">
        <v>0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39" ht="15" customHeight="1" x14ac:dyDescent="0.25">
      <c r="A2" s="226" t="s">
        <v>114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</row>
    <row r="3" spans="1:3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9" x14ac:dyDescent="0.25">
      <c r="A4" s="63"/>
      <c r="B4" s="63"/>
      <c r="C4" s="64"/>
      <c r="D4" s="64" t="s">
        <v>27</v>
      </c>
      <c r="E4" s="64"/>
      <c r="F4" s="64"/>
      <c r="G4" s="64"/>
      <c r="H4" s="64"/>
      <c r="I4" s="64" t="s">
        <v>28</v>
      </c>
      <c r="J4" s="64"/>
      <c r="K4" s="64"/>
      <c r="L4" s="64"/>
      <c r="M4" s="64"/>
      <c r="N4" s="64"/>
      <c r="O4" s="64"/>
      <c r="P4" s="64" t="s">
        <v>29</v>
      </c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39" ht="114.75" thickBot="1" x14ac:dyDescent="0.3">
      <c r="A5" s="65" t="s">
        <v>26</v>
      </c>
      <c r="B5" s="66" t="s">
        <v>1</v>
      </c>
      <c r="C5" s="67" t="s">
        <v>2</v>
      </c>
      <c r="D5" s="67" t="s">
        <v>3</v>
      </c>
      <c r="E5" s="67" t="s">
        <v>113</v>
      </c>
      <c r="F5" s="67" t="s">
        <v>5</v>
      </c>
      <c r="G5" s="67" t="s">
        <v>6</v>
      </c>
      <c r="H5" s="68" t="s">
        <v>7</v>
      </c>
      <c r="I5" s="68" t="s">
        <v>8</v>
      </c>
      <c r="J5" s="68" t="s">
        <v>9</v>
      </c>
      <c r="K5" s="68" t="s">
        <v>10</v>
      </c>
      <c r="L5" s="67" t="s">
        <v>11</v>
      </c>
      <c r="M5" s="67" t="s">
        <v>12</v>
      </c>
      <c r="N5" s="67" t="s">
        <v>13</v>
      </c>
      <c r="O5" s="67" t="s">
        <v>14</v>
      </c>
      <c r="P5" s="67" t="s">
        <v>15</v>
      </c>
      <c r="Q5" s="67" t="s">
        <v>16</v>
      </c>
      <c r="R5" s="67" t="s">
        <v>17</v>
      </c>
      <c r="S5" s="67" t="s">
        <v>18</v>
      </c>
      <c r="T5" s="67" t="s">
        <v>19</v>
      </c>
      <c r="U5" s="67" t="s">
        <v>20</v>
      </c>
      <c r="V5" s="67" t="s">
        <v>21</v>
      </c>
      <c r="W5" s="67" t="s">
        <v>22</v>
      </c>
      <c r="X5" s="67" t="s">
        <v>23</v>
      </c>
      <c r="Y5" s="67" t="s">
        <v>24</v>
      </c>
      <c r="Z5" s="67" t="s">
        <v>25</v>
      </c>
      <c r="AM5" t="s">
        <v>43</v>
      </c>
    </row>
    <row r="6" spans="1:39" ht="16.5" thickBot="1" x14ac:dyDescent="0.3">
      <c r="A6" s="69"/>
      <c r="B6" s="70"/>
      <c r="C6" s="36"/>
      <c r="D6" s="71"/>
      <c r="E6" s="99"/>
      <c r="F6" s="34"/>
      <c r="G6" s="34"/>
      <c r="H6" s="32"/>
      <c r="I6" s="32"/>
      <c r="J6" s="32"/>
      <c r="K6" s="32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2"/>
      <c r="X6" s="39"/>
      <c r="Y6" s="34"/>
      <c r="Z6" s="34"/>
      <c r="AM6">
        <v>6</v>
      </c>
    </row>
    <row r="7" spans="1:39" ht="16.5" thickBot="1" x14ac:dyDescent="0.3">
      <c r="A7" s="69"/>
      <c r="B7" s="70"/>
      <c r="C7" s="36"/>
      <c r="D7" s="72"/>
      <c r="E7" s="99"/>
      <c r="F7" s="34"/>
      <c r="G7" s="34"/>
      <c r="H7" s="32"/>
      <c r="I7" s="32"/>
      <c r="J7" s="32"/>
      <c r="K7" s="32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2"/>
      <c r="X7" s="39"/>
      <c r="Y7" s="34"/>
      <c r="Z7" s="34"/>
    </row>
    <row r="8" spans="1:39" ht="16.5" thickBot="1" x14ac:dyDescent="0.3">
      <c r="A8" s="69"/>
      <c r="B8" s="70"/>
      <c r="C8" s="36"/>
      <c r="D8" s="71"/>
      <c r="E8" s="99"/>
      <c r="F8" s="34"/>
      <c r="G8" s="34"/>
      <c r="H8" s="32"/>
      <c r="I8" s="32"/>
      <c r="J8" s="32"/>
      <c r="K8" s="32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2"/>
      <c r="X8" s="39"/>
      <c r="Y8" s="34"/>
      <c r="Z8" s="34"/>
    </row>
    <row r="9" spans="1:39" x14ac:dyDescent="0.25">
      <c r="A9" s="69"/>
      <c r="B9" s="70"/>
      <c r="C9" s="36"/>
      <c r="D9" s="71"/>
      <c r="E9" s="99"/>
      <c r="F9" s="34"/>
      <c r="G9" s="34"/>
      <c r="H9" s="32"/>
      <c r="I9" s="32"/>
      <c r="J9" s="32"/>
      <c r="K9" s="32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2"/>
      <c r="X9" s="39"/>
      <c r="Y9" s="34"/>
      <c r="Z9" s="34"/>
    </row>
    <row r="10" spans="1:39" ht="16.5" thickBot="1" x14ac:dyDescent="0.3">
      <c r="A10" s="69"/>
      <c r="B10" s="70"/>
      <c r="C10" s="36"/>
      <c r="D10" s="71"/>
      <c r="E10" s="34"/>
      <c r="F10" s="34"/>
      <c r="G10" s="34"/>
      <c r="H10" s="32"/>
      <c r="I10" s="32"/>
      <c r="J10" s="32"/>
      <c r="K10" s="32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2"/>
      <c r="X10" s="39"/>
      <c r="Y10" s="34"/>
      <c r="Z10" s="34"/>
    </row>
    <row r="11" spans="1:39" ht="16.5" thickBot="1" x14ac:dyDescent="0.3">
      <c r="A11" s="69"/>
      <c r="B11" s="70"/>
      <c r="C11" s="36"/>
      <c r="D11" s="72"/>
      <c r="E11" s="99"/>
      <c r="F11" s="34"/>
      <c r="G11" s="34"/>
      <c r="H11" s="32"/>
      <c r="I11" s="32"/>
      <c r="J11" s="32"/>
      <c r="K11" s="32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2"/>
      <c r="X11" s="39"/>
      <c r="Y11" s="34"/>
      <c r="Z11" s="34"/>
    </row>
    <row r="12" spans="1:39" ht="16.5" thickBot="1" x14ac:dyDescent="0.3">
      <c r="A12" s="69"/>
      <c r="B12" s="70"/>
      <c r="C12" s="36"/>
      <c r="D12" s="72"/>
      <c r="E12" s="99"/>
      <c r="F12" s="34"/>
      <c r="G12" s="34"/>
      <c r="H12" s="32"/>
      <c r="I12" s="32"/>
      <c r="J12" s="32"/>
      <c r="K12" s="32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2"/>
      <c r="X12" s="73"/>
      <c r="Y12" s="74"/>
      <c r="Z12" s="74"/>
    </row>
    <row r="13" spans="1:39" ht="16.5" thickBot="1" x14ac:dyDescent="0.3">
      <c r="A13" s="69"/>
      <c r="B13" s="70"/>
      <c r="C13" s="75"/>
      <c r="D13" s="72"/>
      <c r="E13" s="100"/>
      <c r="F13" s="34"/>
      <c r="G13" s="34"/>
      <c r="H13" s="32"/>
      <c r="I13" s="32"/>
      <c r="J13" s="32"/>
      <c r="K13" s="32"/>
      <c r="L13" s="34"/>
      <c r="M13" s="74"/>
      <c r="N13" s="34"/>
      <c r="O13" s="34"/>
      <c r="P13" s="34"/>
      <c r="Q13" s="34"/>
      <c r="R13" s="34"/>
      <c r="S13" s="34"/>
      <c r="T13" s="34"/>
      <c r="U13" s="34"/>
      <c r="V13" s="34"/>
      <c r="W13" s="32"/>
      <c r="X13" s="73"/>
      <c r="Y13" s="34"/>
      <c r="Z13" s="34"/>
    </row>
    <row r="14" spans="1:39" ht="16.5" thickBot="1" x14ac:dyDescent="0.3">
      <c r="A14" s="69"/>
      <c r="B14" s="70"/>
      <c r="C14" s="75"/>
      <c r="D14" s="72"/>
      <c r="E14" s="101"/>
      <c r="F14" s="34"/>
      <c r="G14" s="34"/>
      <c r="H14" s="32"/>
      <c r="I14" s="32"/>
      <c r="J14" s="32"/>
      <c r="K14" s="32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2"/>
      <c r="X14" s="73"/>
      <c r="Y14" s="34"/>
      <c r="Z14" s="34"/>
      <c r="AB14" t="s">
        <v>111</v>
      </c>
      <c r="AC14" s="1" t="s">
        <v>112</v>
      </c>
      <c r="AD14" s="1"/>
    </row>
    <row r="15" spans="1:39" x14ac:dyDescent="0.25">
      <c r="A15" s="69"/>
      <c r="B15" s="70"/>
      <c r="C15" s="75"/>
      <c r="D15" s="72"/>
      <c r="E15" s="99"/>
      <c r="F15" s="74"/>
      <c r="G15" s="74"/>
      <c r="H15" s="32"/>
      <c r="I15" s="32"/>
      <c r="J15" s="32"/>
      <c r="K15" s="32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2"/>
      <c r="X15" s="73"/>
      <c r="Y15" s="74"/>
      <c r="Z15" s="34"/>
    </row>
    <row r="16" spans="1:39" ht="16.5" thickBot="1" x14ac:dyDescent="0.3">
      <c r="A16" s="69"/>
      <c r="B16" s="70"/>
      <c r="C16" s="75"/>
      <c r="D16" s="72"/>
      <c r="E16" s="34"/>
      <c r="F16" s="74"/>
      <c r="G16" s="74"/>
      <c r="H16" s="32"/>
      <c r="I16" s="32"/>
      <c r="J16" s="32"/>
      <c r="K16" s="32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2"/>
      <c r="X16" s="73"/>
      <c r="Y16" s="74"/>
      <c r="Z16" s="34"/>
    </row>
    <row r="17" spans="1:26" ht="16.5" thickBot="1" x14ac:dyDescent="0.3">
      <c r="A17" s="69"/>
      <c r="B17" s="70"/>
      <c r="C17" s="75"/>
      <c r="D17" s="72"/>
      <c r="E17" s="99"/>
      <c r="F17" s="34"/>
      <c r="G17" s="74"/>
      <c r="H17" s="32"/>
      <c r="I17" s="32"/>
      <c r="J17" s="32"/>
      <c r="K17" s="32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2"/>
      <c r="X17" s="73"/>
      <c r="Y17" s="74"/>
      <c r="Z17" s="74"/>
    </row>
    <row r="18" spans="1:26" ht="16.5" thickBot="1" x14ac:dyDescent="0.3">
      <c r="A18" s="69"/>
      <c r="B18" s="70"/>
      <c r="C18" s="75"/>
      <c r="D18" s="71"/>
      <c r="E18" s="99"/>
      <c r="F18" s="34"/>
      <c r="G18" s="34"/>
      <c r="H18" s="32"/>
      <c r="I18" s="32"/>
      <c r="J18" s="32"/>
      <c r="K18" s="32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2"/>
      <c r="X18" s="73"/>
      <c r="Y18" s="74"/>
      <c r="Z18" s="74"/>
    </row>
    <row r="19" spans="1:26" ht="16.5" thickBot="1" x14ac:dyDescent="0.3">
      <c r="A19" s="69"/>
      <c r="B19" s="70"/>
      <c r="C19" s="75"/>
      <c r="D19" s="71"/>
      <c r="E19" s="99"/>
      <c r="F19" s="34"/>
      <c r="G19" s="34"/>
      <c r="H19" s="32"/>
      <c r="I19" s="32"/>
      <c r="J19" s="32"/>
      <c r="K19" s="32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2"/>
      <c r="X19" s="73"/>
      <c r="Y19" s="34"/>
      <c r="Z19" s="34"/>
    </row>
    <row r="20" spans="1:26" x14ac:dyDescent="0.25">
      <c r="A20" s="69"/>
      <c r="B20" s="44"/>
      <c r="C20" s="75"/>
      <c r="D20" s="76"/>
      <c r="E20" s="99"/>
      <c r="F20" s="34"/>
      <c r="G20" s="34"/>
      <c r="H20" s="32"/>
      <c r="I20" s="32"/>
      <c r="J20" s="32"/>
      <c r="K20" s="32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2"/>
      <c r="X20" s="73"/>
      <c r="Y20" s="34"/>
      <c r="Z20" s="34"/>
    </row>
    <row r="21" spans="1:26" ht="16.5" thickBot="1" x14ac:dyDescent="0.3">
      <c r="A21" s="69"/>
      <c r="B21" s="44"/>
      <c r="C21" s="75"/>
      <c r="D21" s="76"/>
      <c r="E21" s="34"/>
      <c r="F21" s="34"/>
      <c r="G21" s="34"/>
      <c r="H21" s="32"/>
      <c r="I21" s="32"/>
      <c r="J21" s="32"/>
      <c r="K21" s="32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2"/>
      <c r="X21" s="73"/>
      <c r="Y21" s="34"/>
      <c r="Z21" s="34"/>
    </row>
    <row r="22" spans="1:26" ht="16.5" thickBot="1" x14ac:dyDescent="0.3">
      <c r="A22" s="69"/>
      <c r="B22" s="70"/>
      <c r="C22" s="75"/>
      <c r="D22" s="71"/>
      <c r="E22" s="99"/>
      <c r="F22" s="34"/>
      <c r="G22" s="34"/>
      <c r="H22" s="32"/>
      <c r="I22" s="32"/>
      <c r="J22" s="32"/>
      <c r="K22" s="32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2"/>
      <c r="X22" s="73"/>
      <c r="Y22" s="34"/>
      <c r="Z22" s="34"/>
    </row>
    <row r="23" spans="1:26" ht="16.5" thickBot="1" x14ac:dyDescent="0.3">
      <c r="A23" s="69"/>
      <c r="B23" s="70"/>
      <c r="C23" s="75"/>
      <c r="D23" s="71"/>
      <c r="E23" s="99"/>
      <c r="F23" s="34"/>
      <c r="G23" s="34"/>
      <c r="H23" s="32"/>
      <c r="I23" s="32"/>
      <c r="J23" s="32"/>
      <c r="K23" s="32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2"/>
      <c r="X23" s="73"/>
      <c r="Y23" s="34"/>
      <c r="Z23" s="34"/>
    </row>
    <row r="24" spans="1:26" ht="16.5" thickBot="1" x14ac:dyDescent="0.3">
      <c r="A24" s="69"/>
      <c r="B24" s="70"/>
      <c r="C24" s="75"/>
      <c r="D24" s="71"/>
      <c r="E24" s="99"/>
      <c r="F24" s="34"/>
      <c r="G24" s="34"/>
      <c r="H24" s="32"/>
      <c r="I24" s="32"/>
      <c r="J24" s="32"/>
      <c r="K24" s="32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2"/>
      <c r="X24" s="73"/>
      <c r="Y24" s="74"/>
      <c r="Z24" s="74"/>
    </row>
    <row r="25" spans="1:26" ht="16.5" thickBot="1" x14ac:dyDescent="0.3">
      <c r="A25" s="69"/>
      <c r="B25" s="40"/>
      <c r="C25" s="77"/>
      <c r="D25" s="71"/>
      <c r="E25" s="102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34"/>
      <c r="W25" s="32"/>
      <c r="X25" s="73"/>
      <c r="Y25" s="78"/>
      <c r="Z25" s="75"/>
    </row>
    <row r="26" spans="1:26" x14ac:dyDescent="0.25">
      <c r="A26" s="79"/>
      <c r="B26" s="80"/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3"/>
      <c r="W26" s="83"/>
      <c r="X26" s="83"/>
      <c r="Y26" s="82"/>
      <c r="Z26" s="82"/>
    </row>
    <row r="27" spans="1:26" x14ac:dyDescent="0.25">
      <c r="A27" s="33"/>
      <c r="B27" s="3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5">
      <c r="A28" s="33"/>
      <c r="B28" s="224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</row>
    <row r="29" spans="1:26" x14ac:dyDescent="0.25">
      <c r="A29" s="33"/>
      <c r="B29" s="222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</row>
    <row r="30" spans="1:26" x14ac:dyDescent="0.25">
      <c r="A30" s="63"/>
      <c r="B30" s="63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25">
      <c r="A31" s="63"/>
      <c r="B31" s="85"/>
      <c r="C31" s="86"/>
      <c r="D31" s="86"/>
      <c r="E31" s="86"/>
      <c r="F31" s="86"/>
      <c r="G31" s="86"/>
      <c r="H31" s="63"/>
      <c r="I31" s="63"/>
      <c r="J31" s="63"/>
      <c r="K31" s="63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x14ac:dyDescent="0.25">
      <c r="A32" s="32"/>
      <c r="B32" s="40"/>
      <c r="C32" s="34"/>
      <c r="D32" s="34"/>
      <c r="E32" s="87"/>
      <c r="F32" s="87"/>
      <c r="G32" s="87"/>
      <c r="H32" s="87"/>
      <c r="I32" s="87"/>
      <c r="J32" s="87"/>
      <c r="K32" s="87"/>
      <c r="L32" s="87"/>
      <c r="M32" s="87"/>
      <c r="N32" s="36"/>
      <c r="O32" s="36"/>
      <c r="P32" s="36"/>
      <c r="Q32" s="36"/>
      <c r="R32" s="36"/>
      <c r="S32" s="36"/>
      <c r="T32" s="36"/>
      <c r="U32" s="36"/>
      <c r="V32" s="88"/>
      <c r="W32" s="88"/>
      <c r="X32" s="73"/>
      <c r="Y32" s="89"/>
      <c r="Z32" s="36"/>
    </row>
    <row r="33" spans="1:28" x14ac:dyDescent="0.25">
      <c r="A33" s="32"/>
      <c r="B33" s="38"/>
      <c r="C33" s="34"/>
      <c r="D33" s="39"/>
      <c r="E33" s="87"/>
      <c r="F33" s="87"/>
      <c r="G33" s="87"/>
      <c r="H33" s="87"/>
      <c r="I33" s="87"/>
      <c r="J33" s="87"/>
      <c r="K33" s="87"/>
      <c r="L33" s="87"/>
      <c r="M33" s="87"/>
      <c r="N33" s="36"/>
      <c r="O33" s="36"/>
      <c r="P33" s="36"/>
      <c r="Q33" s="36"/>
      <c r="R33" s="36"/>
      <c r="S33" s="36"/>
      <c r="T33" s="36"/>
      <c r="U33" s="36"/>
      <c r="V33" s="88"/>
      <c r="W33" s="88"/>
      <c r="X33" s="73"/>
      <c r="Y33" s="89"/>
      <c r="Z33" s="36"/>
    </row>
    <row r="34" spans="1:28" x14ac:dyDescent="0.25">
      <c r="A34" s="32"/>
      <c r="B34" s="40"/>
      <c r="C34" s="34"/>
      <c r="D34" s="39"/>
      <c r="E34" s="87"/>
      <c r="F34" s="87"/>
      <c r="G34" s="87"/>
      <c r="H34" s="87"/>
      <c r="I34" s="87"/>
      <c r="J34" s="87"/>
      <c r="K34" s="87"/>
      <c r="L34" s="87"/>
      <c r="M34" s="87"/>
      <c r="N34" s="36"/>
      <c r="O34" s="36"/>
      <c r="P34" s="36"/>
      <c r="Q34" s="36"/>
      <c r="R34" s="36"/>
      <c r="S34" s="36"/>
      <c r="T34" s="36"/>
      <c r="U34" s="36"/>
      <c r="V34" s="88"/>
      <c r="W34" s="88"/>
      <c r="X34" s="73"/>
      <c r="Y34" s="89"/>
      <c r="Z34" s="36"/>
    </row>
    <row r="35" spans="1:28" x14ac:dyDescent="0.25">
      <c r="A35" s="32"/>
      <c r="B35" s="40"/>
      <c r="C35" s="39"/>
      <c r="D35" s="39"/>
      <c r="E35" s="87"/>
      <c r="F35" s="87"/>
      <c r="G35" s="87"/>
      <c r="H35" s="87"/>
      <c r="I35" s="87"/>
      <c r="J35" s="87"/>
      <c r="K35" s="87"/>
      <c r="L35" s="87"/>
      <c r="M35" s="87"/>
      <c r="N35" s="36"/>
      <c r="O35" s="36"/>
      <c r="P35" s="36"/>
      <c r="Q35" s="36"/>
      <c r="R35" s="39"/>
      <c r="S35" s="36"/>
      <c r="T35" s="36"/>
      <c r="U35" s="36"/>
      <c r="V35" s="88"/>
      <c r="W35" s="88"/>
      <c r="X35" s="73"/>
      <c r="Y35" s="89"/>
      <c r="Z35" s="36"/>
    </row>
    <row r="36" spans="1:28" x14ac:dyDescent="0.25">
      <c r="A36" s="32"/>
      <c r="B36" s="40"/>
      <c r="C36" s="39"/>
      <c r="D36" s="39"/>
      <c r="E36" s="114"/>
      <c r="F36" s="87"/>
      <c r="G36" s="87"/>
      <c r="H36" s="87"/>
      <c r="I36" s="87"/>
      <c r="J36" s="87"/>
      <c r="K36" s="87"/>
      <c r="L36" s="87"/>
      <c r="M36" s="87"/>
      <c r="N36" s="36"/>
      <c r="O36" s="36"/>
      <c r="P36" s="36"/>
      <c r="Q36" s="36"/>
      <c r="R36" s="39"/>
      <c r="S36" s="36"/>
      <c r="T36" s="36"/>
      <c r="U36" s="36"/>
      <c r="V36" s="88"/>
      <c r="W36" s="88"/>
      <c r="X36" s="73"/>
      <c r="Y36" s="89"/>
      <c r="Z36" s="36"/>
      <c r="AB36" s="1" t="s">
        <v>112</v>
      </c>
    </row>
    <row r="37" spans="1:28" x14ac:dyDescent="0.25">
      <c r="A37" s="32"/>
      <c r="B37" s="40"/>
      <c r="C37" s="39"/>
      <c r="D37" s="39"/>
      <c r="E37" s="87"/>
      <c r="F37" s="87"/>
      <c r="G37" s="87"/>
      <c r="H37" s="87"/>
      <c r="I37" s="87"/>
      <c r="J37" s="87"/>
      <c r="K37" s="87"/>
      <c r="L37" s="87"/>
      <c r="M37" s="87"/>
      <c r="N37" s="39"/>
      <c r="O37" s="34"/>
      <c r="P37" s="34"/>
      <c r="Q37" s="34"/>
      <c r="R37" s="39"/>
      <c r="S37" s="34"/>
      <c r="T37" s="34"/>
      <c r="U37" s="34"/>
      <c r="V37" s="88"/>
      <c r="W37" s="88"/>
      <c r="X37" s="73"/>
      <c r="Y37" s="89"/>
      <c r="Z37" s="34"/>
    </row>
    <row r="38" spans="1:28" x14ac:dyDescent="0.25">
      <c r="A38" s="32"/>
      <c r="B38" s="40"/>
      <c r="C38" s="39"/>
      <c r="D38" s="34"/>
      <c r="E38" s="87"/>
      <c r="F38" s="87"/>
      <c r="G38" s="87"/>
      <c r="H38" s="87"/>
      <c r="I38" s="87"/>
      <c r="J38" s="87"/>
      <c r="K38" s="87"/>
      <c r="L38" s="87"/>
      <c r="M38" s="87"/>
      <c r="N38" s="34"/>
      <c r="O38" s="34"/>
      <c r="P38" s="34"/>
      <c r="Q38" s="34"/>
      <c r="R38" s="34"/>
      <c r="S38" s="34"/>
      <c r="T38" s="34"/>
      <c r="U38" s="34"/>
      <c r="V38" s="88"/>
      <c r="W38" s="88"/>
      <c r="X38" s="73"/>
      <c r="Y38" s="89"/>
      <c r="Z38" s="34"/>
    </row>
    <row r="39" spans="1:28" ht="15.75" customHeight="1" x14ac:dyDescent="0.25">
      <c r="A39" s="32"/>
      <c r="B39" s="40"/>
      <c r="C39" s="43"/>
      <c r="D39" s="34"/>
      <c r="E39" s="87"/>
      <c r="F39" s="87"/>
      <c r="G39" s="87"/>
      <c r="H39" s="87"/>
      <c r="I39" s="87"/>
      <c r="J39" s="87"/>
      <c r="K39" s="87"/>
      <c r="L39" s="87"/>
      <c r="M39" s="87"/>
      <c r="N39" s="34"/>
      <c r="O39" s="34"/>
      <c r="P39" s="39"/>
      <c r="Q39" s="34"/>
      <c r="R39" s="39"/>
      <c r="S39" s="34"/>
      <c r="T39" s="34"/>
      <c r="U39" s="34"/>
      <c r="V39" s="88"/>
      <c r="W39" s="88"/>
      <c r="X39" s="73"/>
      <c r="Y39" s="89"/>
      <c r="Z39" s="34"/>
    </row>
    <row r="40" spans="1:28" ht="15.75" customHeight="1" x14ac:dyDescent="0.25">
      <c r="A40" s="32"/>
      <c r="B40" s="40"/>
      <c r="C40" s="43"/>
      <c r="D40" s="34"/>
      <c r="E40" s="114"/>
      <c r="F40" s="87"/>
      <c r="G40" s="87"/>
      <c r="H40" s="87"/>
      <c r="I40" s="87"/>
      <c r="J40" s="87"/>
      <c r="K40" s="87"/>
      <c r="L40" s="87"/>
      <c r="M40" s="87"/>
      <c r="N40" s="34"/>
      <c r="O40" s="34"/>
      <c r="P40" s="39"/>
      <c r="Q40" s="34"/>
      <c r="R40" s="39"/>
      <c r="S40" s="34"/>
      <c r="T40" s="34"/>
      <c r="U40" s="34"/>
      <c r="V40" s="88"/>
      <c r="W40" s="88"/>
      <c r="X40" s="73"/>
      <c r="Y40" s="89"/>
      <c r="Z40" s="34"/>
    </row>
    <row r="41" spans="1:28" x14ac:dyDescent="0.25">
      <c r="A41" s="32"/>
      <c r="B41" s="44"/>
      <c r="C41" s="39"/>
      <c r="D41" s="39"/>
      <c r="E41" s="87"/>
      <c r="F41" s="87"/>
      <c r="G41" s="87"/>
      <c r="H41" s="87"/>
      <c r="I41" s="87"/>
      <c r="J41" s="87"/>
      <c r="K41" s="87"/>
      <c r="L41" s="87"/>
      <c r="M41" s="87"/>
      <c r="N41" s="39"/>
      <c r="O41" s="39"/>
      <c r="P41" s="39"/>
      <c r="Q41" s="39"/>
      <c r="R41" s="39"/>
      <c r="S41" s="39"/>
      <c r="T41" s="39"/>
      <c r="U41" s="39"/>
      <c r="V41" s="88"/>
      <c r="W41" s="88"/>
      <c r="X41" s="73"/>
      <c r="Y41" s="89"/>
      <c r="Z41" s="39"/>
    </row>
    <row r="42" spans="1:28" x14ac:dyDescent="0.25">
      <c r="A42" s="32"/>
      <c r="B42" s="38"/>
      <c r="C42" s="39"/>
      <c r="D42" s="39"/>
      <c r="E42" s="87"/>
      <c r="F42" s="87"/>
      <c r="G42" s="87"/>
      <c r="H42" s="87"/>
      <c r="I42" s="87"/>
      <c r="J42" s="87"/>
      <c r="K42" s="87"/>
      <c r="L42" s="87"/>
      <c r="M42" s="87"/>
      <c r="N42" s="39"/>
      <c r="O42" s="39"/>
      <c r="P42" s="39"/>
      <c r="Q42" s="39"/>
      <c r="R42" s="39"/>
      <c r="S42" s="39"/>
      <c r="T42" s="39"/>
      <c r="U42" s="39"/>
      <c r="V42" s="88"/>
      <c r="W42" s="88"/>
      <c r="X42" s="73"/>
      <c r="Y42" s="89"/>
      <c r="Z42" s="39"/>
    </row>
    <row r="43" spans="1:28" x14ac:dyDescent="0.25">
      <c r="A43" s="32"/>
      <c r="B43" s="38"/>
      <c r="C43" s="39"/>
      <c r="D43" s="34"/>
      <c r="E43" s="87"/>
      <c r="F43" s="87"/>
      <c r="G43" s="87"/>
      <c r="H43" s="87"/>
      <c r="I43" s="87"/>
      <c r="J43" s="87"/>
      <c r="K43" s="87"/>
      <c r="L43" s="87"/>
      <c r="M43" s="87"/>
      <c r="N43" s="39"/>
      <c r="O43" s="39"/>
      <c r="P43" s="39"/>
      <c r="Q43" s="39"/>
      <c r="R43" s="39"/>
      <c r="S43" s="39"/>
      <c r="T43" s="39"/>
      <c r="U43" s="39"/>
      <c r="V43" s="88"/>
      <c r="W43" s="88"/>
      <c r="X43" s="73"/>
      <c r="Y43" s="89"/>
      <c r="Z43" s="87"/>
    </row>
    <row r="44" spans="1:28" x14ac:dyDescent="0.25">
      <c r="A44" s="32"/>
      <c r="B44" s="44"/>
      <c r="C44" s="39"/>
      <c r="D44" s="39"/>
      <c r="E44" s="87"/>
      <c r="F44" s="87"/>
      <c r="G44" s="87"/>
      <c r="H44" s="87"/>
      <c r="I44" s="87"/>
      <c r="J44" s="87"/>
      <c r="K44" s="87"/>
      <c r="L44" s="87"/>
      <c r="M44" s="87"/>
      <c r="N44" s="39"/>
      <c r="O44" s="39"/>
      <c r="P44" s="39"/>
      <c r="Q44" s="39"/>
      <c r="R44" s="39"/>
      <c r="S44" s="39"/>
      <c r="T44" s="39"/>
      <c r="U44" s="39"/>
      <c r="V44" s="88"/>
      <c r="W44" s="88"/>
      <c r="X44" s="73"/>
      <c r="Y44" s="89"/>
      <c r="Z44" s="87"/>
    </row>
    <row r="45" spans="1:28" x14ac:dyDescent="0.25">
      <c r="A45" s="32"/>
      <c r="B45" s="44"/>
      <c r="C45" s="39"/>
      <c r="D45" s="39"/>
      <c r="E45" s="114"/>
      <c r="F45" s="87"/>
      <c r="G45" s="87"/>
      <c r="H45" s="87"/>
      <c r="I45" s="87"/>
      <c r="J45" s="87"/>
      <c r="K45" s="87"/>
      <c r="L45" s="87"/>
      <c r="M45" s="87"/>
      <c r="N45" s="39"/>
      <c r="O45" s="39"/>
      <c r="P45" s="39"/>
      <c r="Q45" s="39"/>
      <c r="R45" s="39"/>
      <c r="S45" s="39"/>
      <c r="T45" s="39"/>
      <c r="U45" s="39"/>
      <c r="V45" s="88"/>
      <c r="W45" s="88"/>
      <c r="X45" s="73"/>
      <c r="Y45" s="89"/>
      <c r="Z45" s="87"/>
    </row>
    <row r="46" spans="1:28" x14ac:dyDescent="0.25">
      <c r="A46" s="32"/>
      <c r="B46" s="38"/>
      <c r="C46" s="39"/>
      <c r="D46" s="39"/>
      <c r="E46" s="87"/>
      <c r="F46" s="87"/>
      <c r="G46" s="87"/>
      <c r="H46" s="87"/>
      <c r="I46" s="87"/>
      <c r="J46" s="87"/>
      <c r="K46" s="87"/>
      <c r="L46" s="87"/>
      <c r="M46" s="87"/>
      <c r="N46" s="39"/>
      <c r="O46" s="39"/>
      <c r="P46" s="39"/>
      <c r="Q46" s="39"/>
      <c r="R46" s="39"/>
      <c r="S46" s="39"/>
      <c r="T46" s="39"/>
      <c r="U46" s="39"/>
      <c r="V46" s="88"/>
      <c r="W46" s="88"/>
      <c r="X46" s="73"/>
      <c r="Y46" s="89"/>
      <c r="Z46" s="87"/>
    </row>
    <row r="47" spans="1:28" x14ac:dyDescent="0.25">
      <c r="A47" s="32"/>
      <c r="B47" s="45"/>
      <c r="C47" s="39"/>
      <c r="D47" s="39"/>
      <c r="E47" s="87"/>
      <c r="F47" s="87"/>
      <c r="G47" s="87"/>
      <c r="H47" s="87"/>
      <c r="I47" s="87"/>
      <c r="J47" s="87"/>
      <c r="K47" s="87"/>
      <c r="L47" s="87"/>
      <c r="M47" s="87"/>
      <c r="N47" s="39"/>
      <c r="O47" s="39"/>
      <c r="P47" s="39"/>
      <c r="Q47" s="39"/>
      <c r="R47" s="39"/>
      <c r="S47" s="39"/>
      <c r="T47" s="39"/>
      <c r="U47" s="39"/>
      <c r="V47" s="88"/>
      <c r="W47" s="88"/>
      <c r="X47" s="73"/>
      <c r="Y47" s="89"/>
      <c r="Z47" s="87"/>
    </row>
    <row r="48" spans="1:28" x14ac:dyDescent="0.25">
      <c r="A48" s="32"/>
      <c r="B48" s="44"/>
      <c r="C48" s="39"/>
      <c r="D48" s="39"/>
      <c r="E48" s="87"/>
      <c r="F48" s="87"/>
      <c r="G48" s="87"/>
      <c r="H48" s="87"/>
      <c r="I48" s="87"/>
      <c r="J48" s="87"/>
      <c r="K48" s="87"/>
      <c r="L48" s="87"/>
      <c r="M48" s="87"/>
      <c r="N48" s="39"/>
      <c r="O48" s="39"/>
      <c r="P48" s="39"/>
      <c r="Q48" s="39"/>
      <c r="R48" s="39"/>
      <c r="S48" s="39"/>
      <c r="T48" s="39"/>
      <c r="U48" s="39"/>
      <c r="V48" s="88"/>
      <c r="W48" s="88"/>
      <c r="X48" s="73"/>
      <c r="Y48" s="89"/>
      <c r="Z48" s="87"/>
    </row>
    <row r="49" spans="1:26" x14ac:dyDescent="0.25">
      <c r="A49" s="32"/>
      <c r="B49" s="44"/>
      <c r="C49" s="39"/>
      <c r="D49" s="39"/>
      <c r="E49" s="114"/>
      <c r="F49" s="87"/>
      <c r="G49" s="87"/>
      <c r="H49" s="87"/>
      <c r="I49" s="87"/>
      <c r="J49" s="87"/>
      <c r="K49" s="87"/>
      <c r="L49" s="87"/>
      <c r="M49" s="87"/>
      <c r="N49" s="39"/>
      <c r="O49" s="39"/>
      <c r="P49" s="39"/>
      <c r="Q49" s="39"/>
      <c r="R49" s="39"/>
      <c r="S49" s="39"/>
      <c r="T49" s="39"/>
      <c r="U49" s="39"/>
      <c r="V49" s="88"/>
      <c r="W49" s="88"/>
      <c r="X49" s="73"/>
      <c r="Y49" s="89"/>
      <c r="Z49" s="87"/>
    </row>
    <row r="50" spans="1:26" x14ac:dyDescent="0.25">
      <c r="A50" s="32"/>
      <c r="B50" s="38"/>
      <c r="C50" s="39"/>
      <c r="D50" s="39"/>
      <c r="E50" s="87"/>
      <c r="F50" s="87"/>
      <c r="G50" s="87"/>
      <c r="H50" s="87"/>
      <c r="I50" s="87"/>
      <c r="J50" s="87"/>
      <c r="K50" s="87"/>
      <c r="L50" s="87"/>
      <c r="M50" s="87"/>
      <c r="N50" s="39"/>
      <c r="O50" s="39"/>
      <c r="P50" s="39"/>
      <c r="Q50" s="39"/>
      <c r="R50" s="39"/>
      <c r="S50" s="39"/>
      <c r="T50" s="39"/>
      <c r="U50" s="39"/>
      <c r="V50" s="88"/>
      <c r="W50" s="88"/>
      <c r="X50" s="73"/>
      <c r="Y50" s="89"/>
      <c r="Z50" s="39"/>
    </row>
    <row r="51" spans="1:26" x14ac:dyDescent="0.25">
      <c r="A51" s="32"/>
      <c r="B51" s="38"/>
      <c r="C51" s="39"/>
      <c r="D51" s="39"/>
      <c r="E51" s="87"/>
      <c r="F51" s="87"/>
      <c r="G51" s="87"/>
      <c r="H51" s="87"/>
      <c r="I51" s="87"/>
      <c r="J51" s="87"/>
      <c r="K51" s="87"/>
      <c r="L51" s="87"/>
      <c r="M51" s="87"/>
      <c r="N51" s="39"/>
      <c r="O51" s="39"/>
      <c r="P51" s="39"/>
      <c r="Q51" s="39"/>
      <c r="R51" s="39"/>
      <c r="S51" s="39"/>
      <c r="T51" s="39"/>
      <c r="U51" s="39"/>
      <c r="V51" s="88"/>
      <c r="W51" s="88"/>
      <c r="X51" s="73"/>
      <c r="Y51" s="89"/>
      <c r="Z51" s="39"/>
    </row>
    <row r="52" spans="1:26" x14ac:dyDescent="0.25">
      <c r="A52" s="32"/>
      <c r="B52" s="38"/>
      <c r="C52" s="39"/>
      <c r="D52" s="39"/>
      <c r="E52" s="87"/>
      <c r="F52" s="87"/>
      <c r="G52" s="87"/>
      <c r="H52" s="87"/>
      <c r="I52" s="87"/>
      <c r="J52" s="87"/>
      <c r="K52" s="87"/>
      <c r="L52" s="87"/>
      <c r="M52" s="87"/>
      <c r="N52" s="39"/>
      <c r="O52" s="39"/>
      <c r="P52" s="39"/>
      <c r="Q52" s="39"/>
      <c r="R52" s="39"/>
      <c r="S52" s="39"/>
      <c r="T52" s="39"/>
      <c r="U52" s="39"/>
      <c r="V52" s="88"/>
      <c r="W52" s="88"/>
      <c r="X52" s="73"/>
      <c r="Y52" s="89"/>
      <c r="Z52" s="39"/>
    </row>
    <row r="53" spans="1:26" x14ac:dyDescent="0.25">
      <c r="A53" s="32">
        <v>35</v>
      </c>
      <c r="B53" s="38" t="s">
        <v>107</v>
      </c>
      <c r="C53" s="39" t="s">
        <v>108</v>
      </c>
      <c r="D53" s="39">
        <v>15</v>
      </c>
      <c r="E53" s="87">
        <v>15</v>
      </c>
      <c r="F53" s="87"/>
      <c r="G53" s="87"/>
      <c r="H53" s="87"/>
      <c r="I53" s="87"/>
      <c r="J53" s="87">
        <v>15</v>
      </c>
      <c r="K53" s="87"/>
      <c r="L53" s="87"/>
      <c r="M53" s="87">
        <v>5</v>
      </c>
      <c r="N53" s="39"/>
      <c r="O53" s="39"/>
      <c r="P53" s="39"/>
      <c r="Q53" s="39"/>
      <c r="R53" s="39"/>
      <c r="S53" s="39"/>
      <c r="T53" s="39"/>
      <c r="U53" s="39"/>
      <c r="V53" s="88">
        <f t="shared" ref="V53" si="0">(J53+I53+H53)/E53*100</f>
        <v>100</v>
      </c>
      <c r="W53" s="88">
        <f t="shared" ref="W53" si="1">ROUND((I53+H53)/E53*100,0)</f>
        <v>0</v>
      </c>
      <c r="X53" s="73">
        <f t="shared" ref="X53" si="2">100-Y53/(E53*42)*100</f>
        <v>94.285714285714292</v>
      </c>
      <c r="Y53" s="89">
        <v>36</v>
      </c>
      <c r="Z53" s="39"/>
    </row>
    <row r="54" spans="1:26" x14ac:dyDescent="0.25">
      <c r="A54" s="42"/>
      <c r="B54" s="104" t="s">
        <v>57</v>
      </c>
      <c r="C54" s="105"/>
      <c r="D54" s="104">
        <f t="shared" ref="D54:M54" si="3">SUM(D32:D53)</f>
        <v>15</v>
      </c>
      <c r="E54" s="104">
        <f t="shared" si="3"/>
        <v>15</v>
      </c>
      <c r="F54" s="104">
        <f t="shared" si="3"/>
        <v>0</v>
      </c>
      <c r="G54" s="104">
        <f>SUM(G33:G53)</f>
        <v>0</v>
      </c>
      <c r="H54" s="104">
        <f t="shared" si="3"/>
        <v>0</v>
      </c>
      <c r="I54" s="104">
        <f t="shared" si="3"/>
        <v>0</v>
      </c>
      <c r="J54" s="104">
        <f t="shared" si="3"/>
        <v>15</v>
      </c>
      <c r="K54" s="106">
        <f t="shared" si="3"/>
        <v>0</v>
      </c>
      <c r="L54" s="106">
        <f t="shared" si="3"/>
        <v>0</v>
      </c>
      <c r="M54" s="104">
        <f t="shared" si="3"/>
        <v>5</v>
      </c>
      <c r="N54" s="104"/>
      <c r="O54" s="104">
        <f>SUM(O34:O53)</f>
        <v>0</v>
      </c>
      <c r="P54" s="104">
        <f>SUM(P34:P53)</f>
        <v>0</v>
      </c>
      <c r="Q54" s="104"/>
      <c r="R54" s="104">
        <f>SUM(R34:R53)</f>
        <v>0</v>
      </c>
      <c r="S54" s="104">
        <f>SUM(S34:S53)</f>
        <v>0</v>
      </c>
      <c r="T54" s="104"/>
      <c r="U54" s="104"/>
      <c r="V54" s="107">
        <f>SUM(V32:V53)/18</f>
        <v>5.5555555555555554</v>
      </c>
      <c r="W54" s="107">
        <f>SUM(W32:W53)/18</f>
        <v>0</v>
      </c>
      <c r="X54" s="107">
        <f>SUM(X32:X53)/18</f>
        <v>5.2380952380952381</v>
      </c>
      <c r="Y54" s="104">
        <f>SUM(Y32:Y53)</f>
        <v>36</v>
      </c>
      <c r="Z54" s="90"/>
    </row>
    <row r="55" spans="1:26" x14ac:dyDescent="0.25">
      <c r="A55" s="42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88"/>
      <c r="W55" s="88"/>
      <c r="X55" s="73"/>
      <c r="Y55" s="39"/>
      <c r="Z55" s="39"/>
    </row>
    <row r="56" spans="1:26" x14ac:dyDescent="0.25">
      <c r="A56" s="42">
        <v>36</v>
      </c>
      <c r="B56" s="38" t="s">
        <v>110</v>
      </c>
      <c r="C56" s="39">
        <v>10</v>
      </c>
      <c r="D56" s="39">
        <v>20</v>
      </c>
      <c r="E56" s="87">
        <v>21</v>
      </c>
      <c r="F56" s="87">
        <v>1</v>
      </c>
      <c r="G56" s="87"/>
      <c r="H56" s="87">
        <v>3</v>
      </c>
      <c r="I56" s="87">
        <v>6</v>
      </c>
      <c r="J56" s="87">
        <v>12</v>
      </c>
      <c r="K56" s="89"/>
      <c r="L56" s="87">
        <v>9</v>
      </c>
      <c r="M56" s="87">
        <v>7</v>
      </c>
      <c r="N56" s="39"/>
      <c r="O56" s="39"/>
      <c r="P56" s="39"/>
      <c r="Q56" s="39"/>
      <c r="R56" s="39"/>
      <c r="S56" s="39"/>
      <c r="T56" s="39"/>
      <c r="U56" s="39"/>
      <c r="V56" s="88">
        <f>(J56+I56+H56)/E56*100</f>
        <v>100</v>
      </c>
      <c r="W56" s="88">
        <f>ROUND((I56+H56)/E56*100,0)</f>
        <v>43</v>
      </c>
      <c r="X56" s="73">
        <f t="shared" ref="X56:X57" si="4">100-Y56/(E56*42)*100</f>
        <v>91.269841269841265</v>
      </c>
      <c r="Y56" s="89">
        <v>77</v>
      </c>
      <c r="Z56" s="39"/>
    </row>
    <row r="57" spans="1:26" x14ac:dyDescent="0.25">
      <c r="A57" s="42">
        <v>37</v>
      </c>
      <c r="B57" s="38" t="s">
        <v>33</v>
      </c>
      <c r="C57" s="39">
        <v>11</v>
      </c>
      <c r="D57" s="39">
        <v>16</v>
      </c>
      <c r="E57" s="87">
        <v>16</v>
      </c>
      <c r="F57" s="87"/>
      <c r="G57" s="87"/>
      <c r="H57" s="87">
        <v>1</v>
      </c>
      <c r="I57" s="87">
        <v>7</v>
      </c>
      <c r="J57" s="87">
        <v>8</v>
      </c>
      <c r="K57" s="87"/>
      <c r="L57" s="87">
        <v>8</v>
      </c>
      <c r="M57" s="87">
        <v>8</v>
      </c>
      <c r="N57" s="39"/>
      <c r="O57" s="39"/>
      <c r="P57" s="39"/>
      <c r="Q57" s="39"/>
      <c r="R57" s="39"/>
      <c r="S57" s="39"/>
      <c r="T57" s="39"/>
      <c r="U57" s="39"/>
      <c r="V57" s="88">
        <f>(J57+I57+H57)/E57*100</f>
        <v>100</v>
      </c>
      <c r="W57" s="88">
        <f>ROUND((I57+H57)/E57*100,0)</f>
        <v>50</v>
      </c>
      <c r="X57" s="73">
        <f t="shared" si="4"/>
        <v>95.386904761904759</v>
      </c>
      <c r="Y57" s="89">
        <v>31</v>
      </c>
      <c r="Z57" s="39"/>
    </row>
    <row r="58" spans="1:26" x14ac:dyDescent="0.25">
      <c r="A58" s="42"/>
      <c r="B58" s="108" t="s">
        <v>58</v>
      </c>
      <c r="C58" s="109"/>
      <c r="D58" s="110">
        <f>SUM(D56:D57)</f>
        <v>36</v>
      </c>
      <c r="E58" s="110">
        <f>SUM(E56:E57)</f>
        <v>37</v>
      </c>
      <c r="F58" s="110">
        <v>1</v>
      </c>
      <c r="G58" s="110"/>
      <c r="H58" s="110">
        <v>4</v>
      </c>
      <c r="I58" s="110">
        <v>13</v>
      </c>
      <c r="J58" s="110">
        <v>20</v>
      </c>
      <c r="K58" s="111"/>
      <c r="L58" s="111">
        <v>17</v>
      </c>
      <c r="M58" s="110">
        <v>15</v>
      </c>
      <c r="N58" s="110"/>
      <c r="O58" s="110"/>
      <c r="P58" s="110"/>
      <c r="Q58" s="110"/>
      <c r="R58" s="110"/>
      <c r="S58" s="110"/>
      <c r="T58" s="110"/>
      <c r="U58" s="110"/>
      <c r="V58" s="112">
        <f>SUM(V56:V57)/2</f>
        <v>100</v>
      </c>
      <c r="W58" s="112">
        <f>SUM(W56:W57)/2</f>
        <v>46.5</v>
      </c>
      <c r="X58" s="112">
        <f>SUM(X56:X57)/2</f>
        <v>93.328373015873012</v>
      </c>
      <c r="Y58" s="110">
        <f>SUM(Y56:Y57)</f>
        <v>108</v>
      </c>
      <c r="Z58" s="39"/>
    </row>
    <row r="59" spans="1:26" x14ac:dyDescent="0.25">
      <c r="A59" s="94"/>
      <c r="B59" s="113" t="s">
        <v>59</v>
      </c>
      <c r="C59" s="105"/>
      <c r="D59" s="104">
        <f>D58+D54</f>
        <v>51</v>
      </c>
      <c r="E59" s="104">
        <f>E58+E54</f>
        <v>52</v>
      </c>
      <c r="F59" s="104">
        <v>8</v>
      </c>
      <c r="G59" s="104">
        <v>17</v>
      </c>
      <c r="H59" s="104">
        <v>50</v>
      </c>
      <c r="I59" s="104">
        <v>112</v>
      </c>
      <c r="J59" s="104">
        <v>242</v>
      </c>
      <c r="K59" s="104">
        <v>1</v>
      </c>
      <c r="L59" s="104">
        <v>162</v>
      </c>
      <c r="M59" s="104">
        <v>184</v>
      </c>
      <c r="N59" s="104"/>
      <c r="O59" s="104"/>
      <c r="P59" s="104"/>
      <c r="Q59" s="104"/>
      <c r="R59" s="104"/>
      <c r="S59" s="104"/>
      <c r="T59" s="104"/>
      <c r="U59" s="104"/>
      <c r="V59" s="107">
        <f>(V58+V54)/2</f>
        <v>52.777777777777779</v>
      </c>
      <c r="W59" s="107">
        <f>(W58+W54)/2</f>
        <v>23.25</v>
      </c>
      <c r="X59" s="107">
        <f>(X58+X54)/2</f>
        <v>49.283234126984127</v>
      </c>
      <c r="Y59" s="104">
        <f>Y58+Y54</f>
        <v>144</v>
      </c>
      <c r="Z59" s="90"/>
    </row>
    <row r="60" spans="1:26" x14ac:dyDescent="0.25">
      <c r="A60" s="94"/>
      <c r="B60" s="113" t="s">
        <v>95</v>
      </c>
      <c r="C60" s="105"/>
      <c r="D60" s="104">
        <f>D59+D26</f>
        <v>51</v>
      </c>
      <c r="E60" s="104">
        <f>E59+E26</f>
        <v>52</v>
      </c>
      <c r="F60" s="104">
        <v>12</v>
      </c>
      <c r="G60" s="104">
        <v>25</v>
      </c>
      <c r="H60" s="104">
        <v>102</v>
      </c>
      <c r="I60" s="104">
        <v>208</v>
      </c>
      <c r="J60" s="104">
        <v>371</v>
      </c>
      <c r="K60" s="104">
        <v>1</v>
      </c>
      <c r="L60" s="104">
        <v>310</v>
      </c>
      <c r="M60" s="104">
        <v>365</v>
      </c>
      <c r="N60" s="104"/>
      <c r="O60" s="104"/>
      <c r="P60" s="104"/>
      <c r="Q60" s="104"/>
      <c r="R60" s="104">
        <v>1</v>
      </c>
      <c r="S60" s="104"/>
      <c r="T60" s="104"/>
      <c r="U60" s="104"/>
      <c r="V60" s="107">
        <f>(V11+V12+V13+V14+V15+V17+V18+V19+V20+V22+V23+V24+V25+V32+V33+V34+V35+V37+V38+V39+V41+V42+V43+V44+V46+V47+V48+V50+V51+V52+V53+V56+V57)/33</f>
        <v>9.0909090909090917</v>
      </c>
      <c r="W60" s="107">
        <f>(W11+W12+W13+W14+W15+W17+W18+W19+W20+W22+W23+W24+W25+W32+W33+W34+W35+W37+W38+W39+W41+W42+W43+W44+W46+W47+W48+W50+W51+W52+W53+W56+W57)/33</f>
        <v>2.8181818181818183</v>
      </c>
      <c r="X60" s="107">
        <f>(X11+X12+X13+X14+X15+X17+X18+X19+X20+X22+X23+X24+X25+X32+X33+X34+X35+X37+X38+X39+X41+X42+X43+X44+X46+X47+X48+X50+X51+X52+X53+X56+X57)/33</f>
        <v>8.5134078884078885</v>
      </c>
      <c r="Y60" s="104">
        <v>1208</v>
      </c>
      <c r="Z60" s="90"/>
    </row>
    <row r="61" spans="1:26" x14ac:dyDescent="0.25">
      <c r="A61" s="40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7"/>
      <c r="W61" s="97"/>
      <c r="X61" s="98"/>
      <c r="Y61" s="77"/>
      <c r="Z61" s="77"/>
    </row>
  </sheetData>
  <mergeCells count="4">
    <mergeCell ref="B1:Z1"/>
    <mergeCell ref="A2:Z2"/>
    <mergeCell ref="B28:Z28"/>
    <mergeCell ref="B29:Z29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showGridLines="0" workbookViewId="0"/>
  </sheetViews>
  <sheetFormatPr defaultRowHeight="15.75" x14ac:dyDescent="0.25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 x14ac:dyDescent="0.25">
      <c r="B1" s="17" t="s">
        <v>61</v>
      </c>
      <c r="C1" s="18"/>
      <c r="D1" s="23"/>
      <c r="E1" s="23"/>
    </row>
    <row r="2" spans="2:5" x14ac:dyDescent="0.25">
      <c r="B2" s="17" t="s">
        <v>62</v>
      </c>
      <c r="C2" s="18"/>
      <c r="D2" s="23"/>
      <c r="E2" s="23"/>
    </row>
    <row r="3" spans="2:5" x14ac:dyDescent="0.25">
      <c r="B3" s="19"/>
      <c r="C3" s="19"/>
      <c r="D3" s="24"/>
      <c r="E3" s="24"/>
    </row>
    <row r="4" spans="2:5" ht="63" x14ac:dyDescent="0.25">
      <c r="B4" s="20" t="s">
        <v>63</v>
      </c>
      <c r="C4" s="19"/>
      <c r="D4" s="24"/>
      <c r="E4" s="24"/>
    </row>
    <row r="5" spans="2:5" x14ac:dyDescent="0.25">
      <c r="B5" s="19"/>
      <c r="C5" s="19"/>
      <c r="D5" s="24"/>
      <c r="E5" s="24"/>
    </row>
    <row r="6" spans="2:5" ht="31.5" x14ac:dyDescent="0.25">
      <c r="B6" s="17" t="s">
        <v>64</v>
      </c>
      <c r="C6" s="18"/>
      <c r="D6" s="23"/>
      <c r="E6" s="25" t="s">
        <v>65</v>
      </c>
    </row>
    <row r="7" spans="2:5" ht="16.5" thickBot="1" x14ac:dyDescent="0.3">
      <c r="B7" s="19"/>
      <c r="C7" s="19"/>
      <c r="D7" s="24"/>
      <c r="E7" s="24"/>
    </row>
    <row r="8" spans="2:5" ht="63.75" thickBot="1" x14ac:dyDescent="0.3">
      <c r="B8" s="21" t="s">
        <v>66</v>
      </c>
      <c r="C8" s="22"/>
      <c r="D8" s="26"/>
      <c r="E8" s="27">
        <v>3</v>
      </c>
    </row>
    <row r="9" spans="2:5" x14ac:dyDescent="0.25">
      <c r="B9" s="19"/>
      <c r="C9" s="19"/>
      <c r="D9" s="24"/>
      <c r="E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итоги 1 четве. 2021-2022 уч (3</vt:lpstr>
      <vt:lpstr>итоги за 2 четверть</vt:lpstr>
      <vt:lpstr>3- четверть 2022 г.</vt:lpstr>
      <vt:lpstr>4- четверть 2022г. (2)</vt:lpstr>
      <vt:lpstr>Лист1</vt:lpstr>
      <vt:lpstr>Лист3</vt:lpstr>
      <vt:lpstr>Лист2</vt:lpstr>
      <vt:lpstr>Отчет о совместимости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Кокрекская СОШ</cp:lastModifiedBy>
  <cp:lastPrinted>2013-06-13T08:19:28Z</cp:lastPrinted>
  <dcterms:created xsi:type="dcterms:W3CDTF">2010-06-03T07:35:11Z</dcterms:created>
  <dcterms:modified xsi:type="dcterms:W3CDTF">2022-04-02T06:49:50Z</dcterms:modified>
</cp:coreProperties>
</file>