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5600" windowHeight="9210" firstSheet="4" activeTab="7"/>
  </bookViews>
  <sheets>
    <sheet name="Закрепление за учителями" sheetId="10" r:id="rId1"/>
    <sheet name="Таблица баллов и оценок" sheetId="13" r:id="rId2"/>
    <sheet name="11 КЛАСС 2016" sheetId="16" r:id="rId3"/>
    <sheet name="11 КЛАСС 2017" sheetId="15" r:id="rId4"/>
    <sheet name="11 КЛАСС 2018" sheetId="4" r:id="rId5"/>
    <sheet name=" 11 КЛАСС 2019" sheetId="17" r:id="rId6"/>
    <sheet name="11  ЕГЭ 2021 " sheetId="18" r:id="rId7"/>
    <sheet name="11 ЕГЭ 2022" sheetId="3" r:id="rId8"/>
  </sheets>
  <definedNames>
    <definedName name="_GoBack" localSheetId="2">'11 КЛАСС 2016'!$X$7</definedName>
    <definedName name="_GoBack" localSheetId="3">'11 КЛАСС 2017'!$Y$6</definedName>
    <definedName name="_GoBack" localSheetId="4">'11 КЛАСС 2018'!$N$7</definedName>
    <definedName name="_xlnm._FilterDatabase" localSheetId="2" hidden="1">'11 КЛАСС 2016'!$G$2:$AR$24</definedName>
    <definedName name="_xlnm._FilterDatabase" localSheetId="3" hidden="1">'11 КЛАСС 2017'!$E$2:$AN$25</definedName>
    <definedName name="_xlnm._FilterDatabase" localSheetId="4" hidden="1">'11 КЛАСС 2018'!$A$3:$W$24</definedName>
    <definedName name="_xlnm._FilterDatabase" localSheetId="1" hidden="1">'Таблица баллов и оценок'!$A$9:$M$111</definedName>
  </definedNames>
  <calcPr calcId="124519"/>
</workbook>
</file>

<file path=xl/calcChain.xml><?xml version="1.0" encoding="utf-8"?>
<calcChain xmlns="http://schemas.openxmlformats.org/spreadsheetml/2006/main">
  <c r="F19" i="3"/>
  <c r="N19"/>
  <c r="O19"/>
  <c r="M19"/>
  <c r="C19"/>
  <c r="F21"/>
  <c r="C21"/>
  <c r="C21" i="18"/>
  <c r="C22"/>
  <c r="T11" i="17"/>
  <c r="T10"/>
  <c r="T9"/>
  <c r="T7"/>
  <c r="T6"/>
  <c r="T5"/>
  <c r="T4"/>
  <c r="T3"/>
  <c r="N12"/>
  <c r="O12"/>
  <c r="P12"/>
  <c r="J18"/>
  <c r="I18"/>
  <c r="H18"/>
  <c r="G18"/>
  <c r="F18"/>
  <c r="E18"/>
  <c r="D18"/>
  <c r="C18"/>
  <c r="AO25" i="16"/>
  <c r="AM25"/>
  <c r="AL25"/>
  <c r="AK25"/>
  <c r="AI25"/>
  <c r="AH25"/>
  <c r="AG25"/>
  <c r="AF25"/>
  <c r="AE25"/>
  <c r="AD25"/>
  <c r="AC25"/>
  <c r="AB25"/>
  <c r="Z25"/>
  <c r="Y25"/>
  <c r="X25"/>
  <c r="W25"/>
  <c r="U25"/>
  <c r="T25"/>
  <c r="S25"/>
  <c r="Q25"/>
  <c r="P25"/>
  <c r="O25"/>
  <c r="N25"/>
  <c r="L25"/>
  <c r="K25"/>
  <c r="I25"/>
  <c r="H25"/>
  <c r="G25"/>
  <c r="AA24"/>
  <c r="M24"/>
  <c r="J24"/>
  <c r="AA23"/>
  <c r="M23"/>
  <c r="J23"/>
  <c r="AN22"/>
  <c r="AJ22"/>
  <c r="AA22"/>
  <c r="M22"/>
  <c r="J22"/>
  <c r="AN21"/>
  <c r="AJ21"/>
  <c r="M21"/>
  <c r="J21"/>
  <c r="AN20"/>
  <c r="R20"/>
  <c r="M20"/>
  <c r="J20"/>
  <c r="AN19"/>
  <c r="M19"/>
  <c r="J19"/>
  <c r="AA18"/>
  <c r="M18"/>
  <c r="J18"/>
  <c r="AA17"/>
  <c r="V17"/>
  <c r="M17"/>
  <c r="J17"/>
  <c r="AA16"/>
  <c r="V16"/>
  <c r="M16"/>
  <c r="J16"/>
  <c r="AN15"/>
  <c r="AJ15"/>
  <c r="M15"/>
  <c r="J15"/>
  <c r="AN14"/>
  <c r="R14"/>
  <c r="M14"/>
  <c r="J14"/>
  <c r="AN13"/>
  <c r="M13"/>
  <c r="J13"/>
  <c r="AN12"/>
  <c r="AA12"/>
  <c r="V12"/>
  <c r="M12"/>
  <c r="J12"/>
  <c r="AN11"/>
  <c r="M11"/>
  <c r="J11"/>
  <c r="AA10"/>
  <c r="V10"/>
  <c r="V25" s="1"/>
  <c r="M10"/>
  <c r="J10"/>
  <c r="AN9"/>
  <c r="R9"/>
  <c r="R25" s="1"/>
  <c r="M9"/>
  <c r="J9"/>
  <c r="AN8"/>
  <c r="M8"/>
  <c r="J8"/>
  <c r="AN7"/>
  <c r="AJ7"/>
  <c r="M7"/>
  <c r="J7"/>
  <c r="AR6"/>
  <c r="AN6"/>
  <c r="AJ6"/>
  <c r="AJ25" s="1"/>
  <c r="M6"/>
  <c r="J6"/>
  <c r="AR5"/>
  <c r="AN5"/>
  <c r="M5"/>
  <c r="J5"/>
  <c r="AN4"/>
  <c r="AA4"/>
  <c r="AA25" s="1"/>
  <c r="M4"/>
  <c r="M25" s="1"/>
  <c r="J4"/>
  <c r="J25" s="1"/>
  <c r="AK27" i="15"/>
  <c r="AG27"/>
  <c r="AC27"/>
  <c r="Y27"/>
  <c r="Q27"/>
  <c r="M27"/>
  <c r="AL26"/>
  <c r="U26"/>
  <c r="L26"/>
  <c r="I26"/>
  <c r="I27" s="1"/>
  <c r="E26"/>
  <c r="E27" s="1"/>
  <c r="Z25"/>
  <c r="R25"/>
  <c r="AM25" s="1"/>
  <c r="F25"/>
  <c r="AH24"/>
  <c r="AD24"/>
  <c r="N24"/>
  <c r="AM24" s="1"/>
  <c r="F24"/>
  <c r="Z23"/>
  <c r="R23"/>
  <c r="N23"/>
  <c r="AM23" s="1"/>
  <c r="F23"/>
  <c r="AH22"/>
  <c r="AD22"/>
  <c r="AM22" s="1"/>
  <c r="F22"/>
  <c r="Z21"/>
  <c r="R21"/>
  <c r="F21"/>
  <c r="Z20"/>
  <c r="R20"/>
  <c r="AM20" s="1"/>
  <c r="F20"/>
  <c r="AH19"/>
  <c r="AD19"/>
  <c r="AM19" s="1"/>
  <c r="F19"/>
  <c r="Z18"/>
  <c r="R18"/>
  <c r="N18"/>
  <c r="AM18" s="1"/>
  <c r="F18"/>
  <c r="AH17"/>
  <c r="AD17"/>
  <c r="AM17" s="1"/>
  <c r="F17"/>
  <c r="Z16"/>
  <c r="R16"/>
  <c r="AM16" s="1"/>
  <c r="F16"/>
  <c r="AH15"/>
  <c r="AD15"/>
  <c r="AM15" s="1"/>
  <c r="F15"/>
  <c r="AH14"/>
  <c r="AD14"/>
  <c r="AM14" s="1"/>
  <c r="F14"/>
  <c r="Z13"/>
  <c r="R13"/>
  <c r="AM13" s="1"/>
  <c r="F13"/>
  <c r="AH12"/>
  <c r="AD12"/>
  <c r="AM12" s="1"/>
  <c r="F12"/>
  <c r="Z11"/>
  <c r="R11"/>
  <c r="N11"/>
  <c r="AM11" s="1"/>
  <c r="F11"/>
  <c r="Z10"/>
  <c r="R10"/>
  <c r="AM10" s="1"/>
  <c r="F10"/>
  <c r="AH9"/>
  <c r="AD9"/>
  <c r="AM9" s="1"/>
  <c r="F9"/>
  <c r="AH8"/>
  <c r="AD8"/>
  <c r="AM8" s="1"/>
  <c r="F8"/>
  <c r="AH7"/>
  <c r="AD7"/>
  <c r="AM7" s="1"/>
  <c r="F7"/>
  <c r="AH6"/>
  <c r="AD6"/>
  <c r="AM6" s="1"/>
  <c r="F6"/>
  <c r="Z5"/>
  <c r="R5"/>
  <c r="AM5" s="1"/>
  <c r="F5"/>
  <c r="AH4"/>
  <c r="Z4"/>
  <c r="AM4" s="1"/>
  <c r="F4"/>
  <c r="Z3"/>
  <c r="R3"/>
  <c r="AM3" s="1"/>
  <c r="F3"/>
  <c r="T24" i="4"/>
  <c r="Q24"/>
  <c r="G24"/>
  <c r="D24"/>
  <c r="H24"/>
  <c r="K24"/>
  <c r="N24"/>
  <c r="W24"/>
  <c r="AM21" i="15" l="1"/>
  <c r="AN25" i="16"/>
  <c r="AM26" i="15"/>
</calcChain>
</file>

<file path=xl/sharedStrings.xml><?xml version="1.0" encoding="utf-8"?>
<sst xmlns="http://schemas.openxmlformats.org/spreadsheetml/2006/main" count="515" uniqueCount="322">
  <si>
    <t>№</t>
  </si>
  <si>
    <t>ФИО выпускника</t>
  </si>
  <si>
    <t>Алиасхабов Якуб Умарович</t>
  </si>
  <si>
    <t>Ахмедова Рукият Ибрагимхалиловна</t>
  </si>
  <si>
    <t>Баталов Сайфула Идрисович</t>
  </si>
  <si>
    <t>Давудова Альбина Давудовна</t>
  </si>
  <si>
    <t>Ибрагимов Руслан Ильясович</t>
  </si>
  <si>
    <t>Магомедов Магомед Джабраилович</t>
  </si>
  <si>
    <t>Магомедрасулова Фатима Шамиловна</t>
  </si>
  <si>
    <t>Мусаев Даидбек Магомедович</t>
  </si>
  <si>
    <t>Омаров Ахмад Рамазанович</t>
  </si>
  <si>
    <t>Омаров Насрула Фузаирович</t>
  </si>
  <si>
    <t>Омаров Шамиль Османович</t>
  </si>
  <si>
    <t>Омаров Шамиль Эльдарович</t>
  </si>
  <si>
    <t>Расулов Гаджимагомед Муслимович</t>
  </si>
  <si>
    <t>Расулов Магомед Муслимович</t>
  </si>
  <si>
    <t>Расулов Мурад Расулович</t>
  </si>
  <si>
    <t>Ухумаева Хадижат Курахмаевна</t>
  </si>
  <si>
    <t>Ханипов Раджаб Сиражутдинович</t>
  </si>
  <si>
    <t>Шарулабазанов Ромад Ахмедхаович</t>
  </si>
  <si>
    <t>Баймурзаева Гезель Камаловна</t>
  </si>
  <si>
    <t>Садыкова Зайнаб Исаевна</t>
  </si>
  <si>
    <t>Фамилия имя отчество</t>
  </si>
  <si>
    <t>Русский язык</t>
  </si>
  <si>
    <t>математика</t>
  </si>
  <si>
    <t>физика</t>
  </si>
  <si>
    <t>химия</t>
  </si>
  <si>
    <t>информатика</t>
  </si>
  <si>
    <t>биология</t>
  </si>
  <si>
    <t>история</t>
  </si>
  <si>
    <t>география</t>
  </si>
  <si>
    <t>Англий. яз.</t>
  </si>
  <si>
    <t>Нем. яз.</t>
  </si>
  <si>
    <t>Франц. яз.</t>
  </si>
  <si>
    <t>Обществознание</t>
  </si>
  <si>
    <t>литература</t>
  </si>
  <si>
    <t>Б</t>
  </si>
  <si>
    <t>П</t>
  </si>
  <si>
    <t>У</t>
  </si>
  <si>
    <t>Алиасхабов Якуб Омарович</t>
  </si>
  <si>
    <t>Баймурзаева Гозель Камаловна</t>
  </si>
  <si>
    <t>Баталов  Сайфула Идрисович</t>
  </si>
  <si>
    <t>Магомедрасулова  Фатима Шамиловна</t>
  </si>
  <si>
    <t>Мусаев Даидбег Магомедович</t>
  </si>
  <si>
    <t>Омаров Ахмад Салманович</t>
  </si>
  <si>
    <t>Омаров  Насрула Фузаирович</t>
  </si>
  <si>
    <t>Расулов  Мурад Расулович</t>
  </si>
  <si>
    <t>Ханипов Ражаб Сиражудинович</t>
  </si>
  <si>
    <t>Шарулабазанов Ромад Ахмедханович</t>
  </si>
  <si>
    <t>обществознание</t>
  </si>
  <si>
    <t>русский язык</t>
  </si>
  <si>
    <t>иностранные языки</t>
  </si>
  <si>
    <t>ЕГЭ</t>
  </si>
  <si>
    <t>ИНФОРМАЦИЯ О ЗАКРЕПЛЕНИИ ВЫПУСКНИКОВ МКОУ "КОКРЕКСКАЯ СОШ" ЗА УЧТЕЛЯМИ (РЕПЕТИТОРАМИ) ПО ПОДГОТОВКЕ К ЕГЭ 2018</t>
  </si>
  <si>
    <t>Литература</t>
  </si>
  <si>
    <t>Английский язык</t>
  </si>
  <si>
    <t>Список  выпускников МКОУ "Кокрекская СОШ" с выбором выпускных экзаменов 2017 18 учебный год.</t>
  </si>
  <si>
    <t>Директор школы                       Омаров Х.Н.</t>
  </si>
  <si>
    <t>Ответственный за безопасное сопровождение учащихся на ЕГЭ                                                      классный руководитель Ахмедова Зарема Ибрагимовна</t>
  </si>
  <si>
    <t>Предмет</t>
  </si>
  <si>
    <t>Химия</t>
  </si>
  <si>
    <t>Биология</t>
  </si>
  <si>
    <t>История</t>
  </si>
  <si>
    <t>Физика</t>
  </si>
  <si>
    <t>География</t>
  </si>
  <si>
    <t>Информатика и ИКТ</t>
  </si>
  <si>
    <t>Математика</t>
  </si>
  <si>
    <t>от 84</t>
  </si>
  <si>
    <t>от 73</t>
  </si>
  <si>
    <t>от 67</t>
  </si>
  <si>
    <t>от 72</t>
  </si>
  <si>
    <t>от 68</t>
  </si>
  <si>
    <t>от 65</t>
  </si>
  <si>
    <t>59–83</t>
  </si>
  <si>
    <t>56–72</t>
  </si>
  <si>
    <t>55–66</t>
  </si>
  <si>
    <t>55–71</t>
  </si>
  <si>
    <t>58–71</t>
  </si>
  <si>
    <t>50–67</t>
  </si>
  <si>
    <t>53–67</t>
  </si>
  <si>
    <t>51–66</t>
  </si>
  <si>
    <t>57–72</t>
  </si>
  <si>
    <t>47–64</t>
  </si>
  <si>
    <t>22–58</t>
  </si>
  <si>
    <t>36–55</t>
  </si>
  <si>
    <t>42–54</t>
  </si>
  <si>
    <t>36–54</t>
  </si>
  <si>
    <t>36–57</t>
  </si>
  <si>
    <t>32–49</t>
  </si>
  <si>
    <t>36–52</t>
  </si>
  <si>
    <t>37–50</t>
  </si>
  <si>
    <t>32–54</t>
  </si>
  <si>
    <t>40–55</t>
  </si>
  <si>
    <t>27–46</t>
  </si>
  <si>
    <t>0–21</t>
  </si>
  <si>
    <t>0–35</t>
  </si>
  <si>
    <t>0–41</t>
  </si>
  <si>
    <t>0–31</t>
  </si>
  <si>
    <t>0–36</t>
  </si>
  <si>
    <t>0–39</t>
  </si>
  <si>
    <t>0–26</t>
  </si>
  <si>
    <t xml:space="preserve">Первичный балл </t>
  </si>
  <si>
    <t>Тестовый балл по учебным предметам</t>
  </si>
  <si>
    <t>информатика и ИКТ</t>
  </si>
  <si>
    <t>математика профильный уровень</t>
  </si>
  <si>
    <t>».</t>
  </si>
  <si>
    <t>оценка за ЕГЭ</t>
  </si>
  <si>
    <t>Оценка учителя</t>
  </si>
  <si>
    <t>База выпускников МКОУ "Кокрекская СОШ" с выбором выпускных экзаменов 2016-17 учебный год.</t>
  </si>
  <si>
    <t>год.рождения</t>
  </si>
  <si>
    <t>снилс</t>
  </si>
  <si>
    <t xml:space="preserve">оценка </t>
  </si>
  <si>
    <t>журнал</t>
  </si>
  <si>
    <t>Разница</t>
  </si>
  <si>
    <t>Абасова Савдат Ибрамовна</t>
  </si>
  <si>
    <t>131-384-468 45</t>
  </si>
  <si>
    <t>Абдулпатахова Ханипат Шамиловна</t>
  </si>
  <si>
    <t>179-789-240 58</t>
  </si>
  <si>
    <t>Абдурашидов Расулбек Магомедрашидович</t>
  </si>
  <si>
    <t>148-578-299 25</t>
  </si>
  <si>
    <t xml:space="preserve">Алиасхабов Шахбан Умарович </t>
  </si>
  <si>
    <t>161-494-509 72</t>
  </si>
  <si>
    <t>Аслудинов Карим Залимханович</t>
  </si>
  <si>
    <t>175-754-742 12</t>
  </si>
  <si>
    <t>Ахмедов Ахмед Абдулсаламович</t>
  </si>
  <si>
    <t>176-436-842 02</t>
  </si>
  <si>
    <t>Ахмедова Ашура Мурадовна</t>
  </si>
  <si>
    <t>179-919-820 49</t>
  </si>
  <si>
    <t>Газиявдибирова Динара Абасгаджиевна</t>
  </si>
  <si>
    <t>172-073-144 40</t>
  </si>
  <si>
    <t xml:space="preserve">Магомедов Асланбек Русланович </t>
  </si>
  <si>
    <t>161-124-228 13</t>
  </si>
  <si>
    <t xml:space="preserve">Магомедов Магомедтагир Абдулкасимович </t>
  </si>
  <si>
    <t>130-918-357 49</t>
  </si>
  <si>
    <t xml:space="preserve">Магомедов Ринат Гасанович </t>
  </si>
  <si>
    <t>170-160-859 43</t>
  </si>
  <si>
    <t xml:space="preserve">Магомедов Шамсудин Шахманнурович </t>
  </si>
  <si>
    <t>185-299-720 24</t>
  </si>
  <si>
    <t xml:space="preserve">Магомедова Аминат Абасовна </t>
  </si>
  <si>
    <t>185-235-237 73</t>
  </si>
  <si>
    <t>Магомедова Аминат Расулова</t>
  </si>
  <si>
    <t>155-295-705 86</t>
  </si>
  <si>
    <t xml:space="preserve">Магомедова Патимат Ильясовна </t>
  </si>
  <si>
    <t>147-309-131 53</t>
  </si>
  <si>
    <t>Мурадов Заит Магомедшарипович</t>
  </si>
  <si>
    <t>185-518-453 99</t>
  </si>
  <si>
    <t>Муртазалиев Расул Таибович</t>
  </si>
  <si>
    <t>148-028-983 84</t>
  </si>
  <si>
    <t>О</t>
  </si>
  <si>
    <t>Муртазалиева Мадина Шаиховна</t>
  </si>
  <si>
    <t>169-805-592 21</t>
  </si>
  <si>
    <t>Сайгидмагомедова Курбанди Ражабовна</t>
  </si>
  <si>
    <t>175-603-846 85</t>
  </si>
  <si>
    <t>Хажибегова Анжела Арсеновна</t>
  </si>
  <si>
    <t>159-385-316 05</t>
  </si>
  <si>
    <t>Хайбулаев Шамиль Саидмагомедович</t>
  </si>
  <si>
    <t>173-838-928 18</t>
  </si>
  <si>
    <t xml:space="preserve">Халимов Мухтар Убайдулаевич </t>
  </si>
  <si>
    <t>152-778-645 01</t>
  </si>
  <si>
    <t>Юнусова Саният Ильясовна</t>
  </si>
  <si>
    <t>156-577-608 08</t>
  </si>
  <si>
    <t xml:space="preserve">средний балл </t>
  </si>
  <si>
    <t>Директор школы                            Омаров Х.Н.</t>
  </si>
  <si>
    <t>База выпускников МКОУ "Кокрекская СОШ" с выбором выпускных экзаменов 2015-16 учебный год.</t>
  </si>
  <si>
    <t>Паспортные данные</t>
  </si>
  <si>
    <t>разница</t>
  </si>
  <si>
    <t>оценка</t>
  </si>
  <si>
    <t>динамика</t>
  </si>
  <si>
    <t>Абдулатипова Заира Махмудовна.</t>
  </si>
  <si>
    <t>175-451-643 81</t>
  </si>
  <si>
    <t>Алиев Ахмед Умаханович</t>
  </si>
  <si>
    <t>185-947-084 28</t>
  </si>
  <si>
    <t>Аминтазаев Салих Микаилович</t>
  </si>
  <si>
    <t>179-951-677 48</t>
  </si>
  <si>
    <t>Ахмедова Шуайнат Абдуллаевна</t>
  </si>
  <si>
    <t>175-675-574 22</t>
  </si>
  <si>
    <t> О</t>
  </si>
  <si>
    <t>Аслудинова Ашура Залимхановна</t>
  </si>
  <si>
    <t>175-754-743 13</t>
  </si>
  <si>
    <t>Гасанова Рабият Гусейновна</t>
  </si>
  <si>
    <t>168-714-327 95</t>
  </si>
  <si>
    <t>Загидов Магомедзагид Ухомаалиевич</t>
  </si>
  <si>
    <t>175-589-753 38</t>
  </si>
  <si>
    <t>Гусенгаджиев Ахмед Зайнудинович</t>
  </si>
  <si>
    <t>178-593-172 25</t>
  </si>
  <si>
    <t>Джаватханов Закарияв Гаджимагомедович</t>
  </si>
  <si>
    <t>185-824-659 17</t>
  </si>
  <si>
    <t>Жахбарова Мадина Расуловна</t>
  </si>
  <si>
    <t>186-520-477 87</t>
  </si>
  <si>
    <t>Магомедов Магомед Рашидович</t>
  </si>
  <si>
    <t>151-080-131 05</t>
  </si>
  <si>
    <t>Магомедов Курбан Рашидович</t>
  </si>
  <si>
    <t>185-235-231 67</t>
  </si>
  <si>
    <t>Магомедова Салимат Джабраиловна</t>
  </si>
  <si>
    <t>185-242-958 92</t>
  </si>
  <si>
    <t>Муртазалиев Аминат Магомедовна</t>
  </si>
  <si>
    <t>175-729-771 22</t>
  </si>
  <si>
    <t>Микаилова Заира Каабовна</t>
  </si>
  <si>
    <t>148-596-401 07</t>
  </si>
  <si>
    <t>Раджабилова Зарема Алиевна</t>
  </si>
  <si>
    <t>175-603-056 63</t>
  </si>
  <si>
    <t>Сайдуев Асильдер Саидахмедович</t>
  </si>
  <si>
    <t>178-656-277 31</t>
  </si>
  <si>
    <t>Тагиров Магдилав Магомедтагирович</t>
  </si>
  <si>
    <t>172-856-638 06</t>
  </si>
  <si>
    <t>Хажибегова Марьям Арсеновна</t>
  </si>
  <si>
    <t>159-385--317 06</t>
  </si>
  <si>
    <t>Ханипов Ханип Абуталибович</t>
  </si>
  <si>
    <t>173-755-050 82</t>
  </si>
  <si>
    <t>Курбанова Наида Магомедовна</t>
  </si>
  <si>
    <t>183-311-616 46</t>
  </si>
  <si>
    <t>Директор школы                                  Омаров Х.Н.</t>
  </si>
  <si>
    <t>оправдали</t>
  </si>
  <si>
    <t>Ахмедова М С</t>
  </si>
  <si>
    <t>Биякаева З.С.</t>
  </si>
  <si>
    <t>Давудов А.М.</t>
  </si>
  <si>
    <t>Ибрагимова З.И.</t>
  </si>
  <si>
    <t>Магомдерасулова К.А.</t>
  </si>
  <si>
    <t>Магомедова З.А.</t>
  </si>
  <si>
    <t>Шейхахмедова А.А.</t>
  </si>
  <si>
    <t>Ахмедова М.С.</t>
  </si>
  <si>
    <t>Карвсаева Э.А.</t>
  </si>
  <si>
    <t xml:space="preserve">С П И С О К
                выпускников 11-го класса МКОУ "Кокрекская СОШ" с выбранными предметами для составления региональной базы данных, сдающих ЕГЭ в 2019 году
</t>
  </si>
  <si>
    <t>Алиев Алиасхаб  Гасанович</t>
  </si>
  <si>
    <t>Абдулаева Патимат  Магомедовна</t>
  </si>
  <si>
    <t>Ахмедов Шамиль  Абдулсаламович</t>
  </si>
  <si>
    <t>Магомедов Гаджимагомед  Абдулкасимович</t>
  </si>
  <si>
    <t>Муртазалиев Будун  Шайхович</t>
  </si>
  <si>
    <t>Рамазанова Марьям  Рамазановна</t>
  </si>
  <si>
    <t>Сулейманова Патимат  Магомеднабиевна</t>
  </si>
  <si>
    <t>Султанов Саидмагомед  Салимович</t>
  </si>
  <si>
    <t>Халитова Бика  Сапиюлаевна</t>
  </si>
  <si>
    <t>Шарапудинова Шарбикат  Заитовна</t>
  </si>
  <si>
    <t>Шейхахмедов Ильяс  Давудович</t>
  </si>
  <si>
    <t>Юнусова Сиянат  Ильясовна</t>
  </si>
  <si>
    <t>Яхьяев Курбанали  Дибирмагомедович</t>
  </si>
  <si>
    <t>Яхьяева Марият  Махмудовна</t>
  </si>
  <si>
    <t>МЫ</t>
  </si>
  <si>
    <t>РАЙОН</t>
  </si>
  <si>
    <t>has-ruo@mail.ru</t>
  </si>
  <si>
    <t>-</t>
  </si>
  <si>
    <t>УСПЕВАЕМОСТЬ</t>
  </si>
  <si>
    <t>63,1%(53,1%)</t>
  </si>
  <si>
    <t>ЕГЭ (Вместе с ГВЭ)</t>
  </si>
  <si>
    <t>57(4)</t>
  </si>
  <si>
    <t>35(3)</t>
  </si>
  <si>
    <t>59(4)</t>
  </si>
  <si>
    <t>Сайдуева Асият Саидахмедовна</t>
  </si>
  <si>
    <t>81(4)</t>
  </si>
  <si>
    <t>63(4)</t>
  </si>
  <si>
    <t>86(5)</t>
  </si>
  <si>
    <t>Омарова Рахима Махмудовна</t>
  </si>
  <si>
    <t>Мирзаев Мирзабег Газимагомедович</t>
  </si>
  <si>
    <t>60(4)</t>
  </si>
  <si>
    <t>64(4)</t>
  </si>
  <si>
    <t>Махаева Пирдас Абдулаевна</t>
  </si>
  <si>
    <t>29(2)</t>
  </si>
  <si>
    <t>18(2)</t>
  </si>
  <si>
    <t>Магомедов Шаисмаил Мурадович</t>
  </si>
  <si>
    <t>Магомедов Сайид-Магомед Ражабович</t>
  </si>
  <si>
    <t>42(3)</t>
  </si>
  <si>
    <t>15(2)</t>
  </si>
  <si>
    <t>54(3)</t>
  </si>
  <si>
    <t>Магомедов Магомед Яхяевич</t>
  </si>
  <si>
    <t>Магомедов Магомед Шамилович</t>
  </si>
  <si>
    <t>50(4)</t>
  </si>
  <si>
    <t>73(5)</t>
  </si>
  <si>
    <t>Магомедов Заурбек Русланович</t>
  </si>
  <si>
    <t>21(2)</t>
  </si>
  <si>
    <t>45(3)</t>
  </si>
  <si>
    <t>Магомедов Адам Баширович</t>
  </si>
  <si>
    <t>51(3)</t>
  </si>
  <si>
    <t>Ибрагимов Омарасхаб Ибрагимхалилович</t>
  </si>
  <si>
    <t>36(3)</t>
  </si>
  <si>
    <t>27(2)</t>
  </si>
  <si>
    <t>55(3)</t>
  </si>
  <si>
    <t>Дибиргаджиев Магомед Ибрагимович</t>
  </si>
  <si>
    <t>33(2)</t>
  </si>
  <si>
    <t>23(2)</t>
  </si>
  <si>
    <t>56(3)</t>
  </si>
  <si>
    <t>Давудов Магомед Абсирович</t>
  </si>
  <si>
    <t>48(3)</t>
  </si>
  <si>
    <t>53(3)</t>
  </si>
  <si>
    <t>69 (4)</t>
  </si>
  <si>
    <t>Ахмедов Юсуп Магомедович</t>
  </si>
  <si>
    <t>47(3)</t>
  </si>
  <si>
    <t>40(3)</t>
  </si>
  <si>
    <t>Ахмедов Сайдула Исламович</t>
  </si>
  <si>
    <t>61(4)</t>
  </si>
  <si>
    <t>67(4)</t>
  </si>
  <si>
    <t>Алиасхабов Раджаб Эльдарович</t>
  </si>
  <si>
    <t>60 (4)</t>
  </si>
  <si>
    <t>Абдуразакова Сарат Магомедовна</t>
  </si>
  <si>
    <t>49(3)</t>
  </si>
  <si>
    <t>69(4)</t>
  </si>
  <si>
    <t>82(5)</t>
  </si>
  <si>
    <t>Абдулаева Аминат Ражабовна</t>
  </si>
  <si>
    <t>оценка учителя</t>
  </si>
  <si>
    <t>английский язык</t>
  </si>
  <si>
    <t>оценка учиеля</t>
  </si>
  <si>
    <t>ГВЭ</t>
  </si>
  <si>
    <t>ФИО</t>
  </si>
  <si>
    <t>МАТЕМАТ.</t>
  </si>
  <si>
    <t>Алиева Патимат Гасановна</t>
  </si>
  <si>
    <t>Джаватханов Магомед Сагиднурович</t>
  </si>
  <si>
    <t>Курамагомедов Рамазан Ибрагимович</t>
  </si>
  <si>
    <t>Курбанмагомедова Мадина Алиасхабовна</t>
  </si>
  <si>
    <t>Касумов Расул Раджабович</t>
  </si>
  <si>
    <t>Магомедов Магомед Умарович</t>
  </si>
  <si>
    <t>Магомедов Джахпар Джабраилович</t>
  </si>
  <si>
    <t>Магомедрасулова  Фарида Шамиловна</t>
  </si>
  <si>
    <t>Мирзаева Патимат Рамазановна</t>
  </si>
  <si>
    <t>Садыкова Фатима Ариповна</t>
  </si>
  <si>
    <t>Тиномагомедова Хадижа Саидовна</t>
  </si>
  <si>
    <t>Хайбулаев Бадрудин Ахмедович</t>
  </si>
  <si>
    <t>Шабанова Месед Махачовна</t>
  </si>
  <si>
    <t>Шабанова Хадиджа Гасановна</t>
  </si>
  <si>
    <t>Юнусов Иманшапи Дибирович</t>
  </si>
  <si>
    <t xml:space="preserve">Мягкова Елизавета Олеговна </t>
  </si>
  <si>
    <t>Русский язык (балл)</t>
  </si>
  <si>
    <t>оценка ЕГЭ</t>
  </si>
  <si>
    <t>база</t>
  </si>
</sst>
</file>

<file path=xl/styles.xml><?xml version="1.0" encoding="utf-8"?>
<styleSheet xmlns="http://schemas.openxmlformats.org/spreadsheetml/2006/main">
  <fonts count="6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3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8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theme="6"/>
      <name val="Calibri"/>
      <family val="2"/>
      <charset val="204"/>
      <scheme val="minor"/>
    </font>
    <font>
      <sz val="12"/>
      <color theme="6"/>
      <name val="Calibri"/>
      <family val="2"/>
      <charset val="204"/>
      <scheme val="minor"/>
    </font>
    <font>
      <b/>
      <sz val="12"/>
      <color theme="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i/>
      <sz val="14"/>
      <color theme="5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rgb="FF3F3F3F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color indexed="8"/>
      <name val="Arial"/>
      <family val="2"/>
      <charset val="204"/>
    </font>
    <font>
      <sz val="9"/>
      <name val="Tahoma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rgb="FF46464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C0000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277DC6"/>
      </left>
      <right style="medium">
        <color rgb="FF277DC6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/>
    <xf numFmtId="0" fontId="14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</xf>
    <xf numFmtId="0" fontId="46" fillId="0" borderId="0"/>
    <xf numFmtId="0" fontId="47" fillId="0" borderId="0"/>
    <xf numFmtId="0" fontId="48" fillId="0" borderId="0"/>
    <xf numFmtId="0" fontId="47" fillId="0" borderId="0"/>
    <xf numFmtId="0" fontId="45" fillId="0" borderId="0" applyNumberFormat="0" applyFill="0" applyBorder="0" applyAlignment="0" applyProtection="0">
      <alignment vertical="top"/>
    </xf>
  </cellStyleXfs>
  <cellXfs count="292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0" fillId="0" borderId="9" xfId="0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5" fillId="0" borderId="1" xfId="0" applyFont="1" applyBorder="1" applyAlignment="1">
      <alignment horizontal="right" textRotation="90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1" xfId="0" applyBorder="1"/>
    <xf numFmtId="0" fontId="4" fillId="2" borderId="0" xfId="0" applyFont="1" applyFill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textRotation="90"/>
    </xf>
    <xf numFmtId="0" fontId="5" fillId="0" borderId="1" xfId="0" applyFont="1" applyBorder="1" applyAlignment="1">
      <alignment horizontal="right" textRotation="90"/>
    </xf>
    <xf numFmtId="0" fontId="5" fillId="0" borderId="4" xfId="0" applyFont="1" applyBorder="1" applyAlignment="1">
      <alignment horizontal="right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textRotation="90"/>
    </xf>
    <xf numFmtId="0" fontId="3" fillId="0" borderId="1" xfId="0" applyFont="1" applyBorder="1" applyAlignment="1"/>
    <xf numFmtId="0" fontId="3" fillId="0" borderId="3" xfId="0" applyFont="1" applyBorder="1" applyAlignment="1"/>
    <xf numFmtId="0" fontId="17" fillId="2" borderId="3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0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3" borderId="10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horizontal="center" vertical="top" wrapText="1"/>
    </xf>
    <xf numFmtId="0" fontId="21" fillId="5" borderId="10" xfId="0" applyFont="1" applyFill="1" applyBorder="1" applyAlignment="1">
      <alignment horizontal="center" vertical="top" wrapText="1"/>
    </xf>
    <xf numFmtId="0" fontId="21" fillId="6" borderId="1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7" borderId="14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3" fillId="0" borderId="0" xfId="0" applyFont="1" applyAlignment="1">
      <alignment horizontal="center" vertical="top" wrapText="1"/>
    </xf>
    <xf numFmtId="0" fontId="22" fillId="6" borderId="16" xfId="0" applyFont="1" applyFill="1" applyBorder="1" applyAlignment="1">
      <alignment horizontal="center"/>
    </xf>
    <xf numFmtId="0" fontId="24" fillId="6" borderId="16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24" fillId="5" borderId="16" xfId="0" applyFont="1" applyFill="1" applyBorder="1" applyAlignment="1">
      <alignment horizontal="center"/>
    </xf>
    <xf numFmtId="0" fontId="22" fillId="4" borderId="16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8" borderId="16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4" fillId="8" borderId="14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16" fillId="0" borderId="15" xfId="0" applyFont="1" applyBorder="1" applyAlignment="1">
      <alignment horizontal="center" vertical="top"/>
    </xf>
    <xf numFmtId="0" fontId="25" fillId="4" borderId="16" xfId="0" applyFont="1" applyFill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25" fillId="8" borderId="1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right" textRotation="90"/>
    </xf>
    <xf numFmtId="0" fontId="18" fillId="0" borderId="4" xfId="0" applyFont="1" applyBorder="1" applyAlignment="1">
      <alignment horizontal="center" textRotation="90"/>
    </xf>
    <xf numFmtId="0" fontId="26" fillId="0" borderId="4" xfId="0" applyFont="1" applyBorder="1" applyAlignment="1">
      <alignment horizontal="center" textRotation="90"/>
    </xf>
    <xf numFmtId="0" fontId="28" fillId="2" borderId="3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30" fillId="0" borderId="1" xfId="0" applyFont="1" applyBorder="1" applyAlignment="1"/>
    <xf numFmtId="0" fontId="0" fillId="2" borderId="0" xfId="0" applyFill="1" applyBorder="1"/>
    <xf numFmtId="0" fontId="27" fillId="2" borderId="1" xfId="0" applyFont="1" applyFill="1" applyBorder="1" applyAlignment="1">
      <alignment horizontal="center"/>
    </xf>
    <xf numFmtId="0" fontId="31" fillId="0" borderId="1" xfId="0" applyFont="1" applyBorder="1" applyAlignment="1"/>
    <xf numFmtId="0" fontId="8" fillId="5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textRotation="90"/>
    </xf>
    <xf numFmtId="0" fontId="5" fillId="9" borderId="1" xfId="0" applyFont="1" applyFill="1" applyBorder="1" applyAlignment="1">
      <alignment horizontal="center" vertical="center" textRotation="90"/>
    </xf>
    <xf numFmtId="0" fontId="5" fillId="10" borderId="1" xfId="0" applyFont="1" applyFill="1" applyBorder="1" applyAlignment="1">
      <alignment horizontal="center" vertical="center" textRotation="90"/>
    </xf>
    <xf numFmtId="0" fontId="33" fillId="0" borderId="1" xfId="0" applyFont="1" applyBorder="1" applyAlignment="1">
      <alignment horizontal="center" vertical="center" textRotation="90"/>
    </xf>
    <xf numFmtId="0" fontId="32" fillId="2" borderId="1" xfId="0" applyFont="1" applyFill="1" applyBorder="1" applyAlignment="1">
      <alignment horizontal="center" vertical="center" textRotation="90"/>
    </xf>
    <xf numFmtId="0" fontId="6" fillId="0" borderId="0" xfId="0" applyFont="1"/>
    <xf numFmtId="0" fontId="34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vertical="top"/>
    </xf>
    <xf numFmtId="14" fontId="35" fillId="0" borderId="1" xfId="0" applyNumberFormat="1" applyFont="1" applyBorder="1" applyAlignment="1">
      <alignment horizontal="center" vertical="top"/>
    </xf>
    <xf numFmtId="0" fontId="35" fillId="0" borderId="1" xfId="0" applyFont="1" applyBorder="1" applyAlignment="1">
      <alignment horizontal="center" vertical="top"/>
    </xf>
    <xf numFmtId="0" fontId="36" fillId="0" borderId="1" xfId="0" applyFont="1" applyBorder="1" applyAlignment="1">
      <alignment horizontal="center" vertical="top"/>
    </xf>
    <xf numFmtId="0" fontId="37" fillId="5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 vertical="top"/>
    </xf>
    <xf numFmtId="0" fontId="13" fillId="10" borderId="1" xfId="0" applyFont="1" applyFill="1" applyBorder="1" applyAlignment="1">
      <alignment horizontal="center" vertical="top"/>
    </xf>
    <xf numFmtId="0" fontId="36" fillId="5" borderId="1" xfId="0" applyFont="1" applyFill="1" applyBorder="1" applyAlignment="1">
      <alignment horizontal="center" vertical="top"/>
    </xf>
    <xf numFmtId="0" fontId="32" fillId="0" borderId="1" xfId="0" applyFont="1" applyBorder="1" applyAlignment="1">
      <alignment horizontal="center" vertical="top"/>
    </xf>
    <xf numFmtId="0" fontId="32" fillId="5" borderId="1" xfId="0" applyFont="1" applyFill="1" applyBorder="1" applyAlignment="1">
      <alignment horizontal="center" vertical="top"/>
    </xf>
    <xf numFmtId="0" fontId="36" fillId="11" borderId="1" xfId="0" applyFont="1" applyFill="1" applyBorder="1" applyAlignment="1">
      <alignment horizontal="center" vertical="top"/>
    </xf>
    <xf numFmtId="0" fontId="37" fillId="5" borderId="0" xfId="0" applyFont="1" applyFill="1" applyAlignment="1">
      <alignment horizontal="center" vertical="top"/>
    </xf>
    <xf numFmtId="0" fontId="37" fillId="5" borderId="1" xfId="0" applyFont="1" applyFill="1" applyBorder="1" applyAlignment="1">
      <alignment horizontal="center"/>
    </xf>
    <xf numFmtId="0" fontId="32" fillId="11" borderId="1" xfId="0" applyFont="1" applyFill="1" applyBorder="1" applyAlignment="1">
      <alignment horizontal="center" vertical="top"/>
    </xf>
    <xf numFmtId="0" fontId="37" fillId="5" borderId="1" xfId="0" applyFont="1" applyFill="1" applyBorder="1" applyAlignment="1">
      <alignment horizontal="center" vertical="top"/>
    </xf>
    <xf numFmtId="14" fontId="35" fillId="11" borderId="1" xfId="0" applyNumberFormat="1" applyFont="1" applyFill="1" applyBorder="1" applyAlignment="1">
      <alignment horizontal="center" vertical="top"/>
    </xf>
    <xf numFmtId="0" fontId="35" fillId="5" borderId="1" xfId="0" applyFont="1" applyFill="1" applyBorder="1" applyAlignment="1">
      <alignment vertical="top"/>
    </xf>
    <xf numFmtId="14" fontId="35" fillId="5" borderId="1" xfId="0" applyNumberFormat="1" applyFont="1" applyFill="1" applyBorder="1" applyAlignment="1">
      <alignment horizontal="center" vertical="top"/>
    </xf>
    <xf numFmtId="0" fontId="35" fillId="5" borderId="1" xfId="0" applyFont="1" applyFill="1" applyBorder="1" applyAlignment="1">
      <alignment horizontal="center" vertical="top"/>
    </xf>
    <xf numFmtId="0" fontId="0" fillId="5" borderId="0" xfId="0" applyFill="1"/>
    <xf numFmtId="0" fontId="0" fillId="0" borderId="0" xfId="0" applyAlignment="1">
      <alignment vertical="top"/>
    </xf>
    <xf numFmtId="0" fontId="38" fillId="0" borderId="1" xfId="0" applyFont="1" applyBorder="1" applyAlignment="1">
      <alignment vertical="top"/>
    </xf>
    <xf numFmtId="0" fontId="39" fillId="11" borderId="1" xfId="0" applyFont="1" applyFill="1" applyBorder="1" applyAlignment="1">
      <alignment vertical="top"/>
    </xf>
    <xf numFmtId="0" fontId="39" fillId="11" borderId="1" xfId="0" applyFont="1" applyFill="1" applyBorder="1" applyAlignment="1">
      <alignment horizontal="center" vertical="top"/>
    </xf>
    <xf numFmtId="0" fontId="39" fillId="5" borderId="1" xfId="0" applyFont="1" applyFill="1" applyBorder="1" applyAlignment="1">
      <alignment vertical="top"/>
    </xf>
    <xf numFmtId="0" fontId="13" fillId="9" borderId="7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/>
    </xf>
    <xf numFmtId="0" fontId="0" fillId="5" borderId="4" xfId="0" applyFill="1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40" fillId="5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0" fillId="5" borderId="1" xfId="0" applyFont="1" applyFill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 textRotation="90"/>
    </xf>
    <xf numFmtId="0" fontId="0" fillId="0" borderId="1" xfId="0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2" borderId="1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3" fontId="6" fillId="0" borderId="0" xfId="0" applyNumberFormat="1" applyFont="1" applyBorder="1" applyAlignment="1">
      <alignment horizontal="left" vertical="top"/>
    </xf>
    <xf numFmtId="14" fontId="6" fillId="0" borderId="0" xfId="0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5" borderId="0" xfId="0" applyFont="1" applyFill="1" applyBorder="1" applyAlignment="1">
      <alignment horizontal="center"/>
    </xf>
    <xf numFmtId="0" fontId="6" fillId="0" borderId="0" xfId="0" applyFont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1" fillId="0" borderId="0" xfId="0" applyFont="1"/>
    <xf numFmtId="0" fontId="41" fillId="2" borderId="0" xfId="0" applyFont="1" applyFill="1"/>
    <xf numFmtId="0" fontId="5" fillId="0" borderId="4" xfId="0" applyFont="1" applyBorder="1" applyAlignment="1">
      <alignment horizontal="center" vertical="center"/>
    </xf>
    <xf numFmtId="0" fontId="3" fillId="2" borderId="1" xfId="0" applyFont="1" applyFill="1" applyBorder="1" applyAlignment="1"/>
    <xf numFmtId="0" fontId="1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/>
    </xf>
    <xf numFmtId="0" fontId="32" fillId="0" borderId="1" xfId="0" applyFont="1" applyBorder="1"/>
    <xf numFmtId="0" fontId="32" fillId="2" borderId="1" xfId="0" applyFont="1" applyFill="1" applyBorder="1"/>
    <xf numFmtId="0" fontId="12" fillId="0" borderId="0" xfId="0" applyFont="1"/>
    <xf numFmtId="0" fontId="44" fillId="0" borderId="0" xfId="3" applyFont="1" applyAlignment="1" applyProtection="1"/>
    <xf numFmtId="0" fontId="2" fillId="0" borderId="18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5" fillId="14" borderId="0" xfId="0" applyFont="1" applyFill="1"/>
    <xf numFmtId="0" fontId="5" fillId="0" borderId="0" xfId="0" applyFont="1"/>
    <xf numFmtId="0" fontId="51" fillId="2" borderId="1" xfId="0" applyFont="1" applyFill="1" applyBorder="1" applyAlignment="1"/>
    <xf numFmtId="0" fontId="37" fillId="0" borderId="0" xfId="0" applyFont="1"/>
    <xf numFmtId="0" fontId="51" fillId="2" borderId="1" xfId="0" applyFont="1" applyFill="1" applyBorder="1" applyAlignment="1">
      <alignment horizontal="left"/>
    </xf>
    <xf numFmtId="0" fontId="52" fillId="14" borderId="0" xfId="0" applyFont="1" applyFill="1"/>
    <xf numFmtId="0" fontId="52" fillId="0" borderId="0" xfId="0" applyFont="1"/>
    <xf numFmtId="0" fontId="52" fillId="14" borderId="0" xfId="0" applyFont="1" applyFill="1" applyAlignment="1">
      <alignment horizontal="left" textRotation="88"/>
    </xf>
    <xf numFmtId="0" fontId="52" fillId="0" borderId="1" xfId="0" applyFont="1" applyBorder="1" applyAlignment="1">
      <alignment horizontal="left" vertical="center" textRotation="90"/>
    </xf>
    <xf numFmtId="0" fontId="51" fillId="2" borderId="2" xfId="0" applyFont="1" applyFill="1" applyBorder="1" applyAlignment="1"/>
    <xf numFmtId="0" fontId="5" fillId="0" borderId="1" xfId="0" applyFont="1" applyBorder="1"/>
    <xf numFmtId="0" fontId="50" fillId="13" borderId="1" xfId="0" applyFont="1" applyFill="1" applyBorder="1" applyAlignment="1"/>
    <xf numFmtId="0" fontId="50" fillId="12" borderId="1" xfId="0" applyFont="1" applyFill="1" applyBorder="1" applyAlignment="1"/>
    <xf numFmtId="0" fontId="52" fillId="0" borderId="1" xfId="0" applyFont="1" applyBorder="1"/>
    <xf numFmtId="0" fontId="52" fillId="14" borderId="1" xfId="0" applyFont="1" applyFill="1" applyBorder="1" applyAlignment="1">
      <alignment horizontal="left" vertical="center" textRotation="90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textRotation="90"/>
    </xf>
    <xf numFmtId="0" fontId="52" fillId="14" borderId="1" xfId="0" applyFont="1" applyFill="1" applyBorder="1"/>
    <xf numFmtId="0" fontId="5" fillId="14" borderId="1" xfId="0" applyFont="1" applyFill="1" applyBorder="1"/>
    <xf numFmtId="0" fontId="18" fillId="0" borderId="1" xfId="0" applyFont="1" applyBorder="1"/>
    <xf numFmtId="0" fontId="51" fillId="2" borderId="8" xfId="0" applyFont="1" applyFill="1" applyBorder="1" applyAlignment="1"/>
    <xf numFmtId="0" fontId="5" fillId="0" borderId="4" xfId="0" applyFont="1" applyBorder="1"/>
    <xf numFmtId="0" fontId="5" fillId="14" borderId="4" xfId="0" applyFont="1" applyFill="1" applyBorder="1"/>
    <xf numFmtId="0" fontId="18" fillId="0" borderId="4" xfId="0" applyFont="1" applyBorder="1"/>
    <xf numFmtId="0" fontId="49" fillId="14" borderId="4" xfId="0" applyFont="1" applyFill="1" applyBorder="1"/>
    <xf numFmtId="0" fontId="18" fillId="14" borderId="1" xfId="0" applyFont="1" applyFill="1" applyBorder="1"/>
    <xf numFmtId="0" fontId="5" fillId="0" borderId="1" xfId="0" applyFont="1" applyBorder="1" applyAlignment="1">
      <alignment horizontal="left"/>
    </xf>
    <xf numFmtId="10" fontId="49" fillId="13" borderId="1" xfId="0" applyNumberFormat="1" applyFont="1" applyFill="1" applyBorder="1"/>
    <xf numFmtId="9" fontId="5" fillId="13" borderId="1" xfId="0" applyNumberFormat="1" applyFont="1" applyFill="1" applyBorder="1" applyAlignment="1">
      <alignment horizontal="left"/>
    </xf>
    <xf numFmtId="10" fontId="5" fillId="13" borderId="1" xfId="0" applyNumberFormat="1" applyFont="1" applyFill="1" applyBorder="1"/>
    <xf numFmtId="9" fontId="5" fillId="13" borderId="1" xfId="0" applyNumberFormat="1" applyFont="1" applyFill="1" applyBorder="1"/>
    <xf numFmtId="0" fontId="5" fillId="13" borderId="1" xfId="0" applyFont="1" applyFill="1" applyBorder="1"/>
    <xf numFmtId="9" fontId="49" fillId="13" borderId="1" xfId="0" applyNumberFormat="1" applyFont="1" applyFill="1" applyBorder="1"/>
    <xf numFmtId="10" fontId="49" fillId="12" borderId="1" xfId="0" applyNumberFormat="1" applyFont="1" applyFill="1" applyBorder="1" applyAlignment="1">
      <alignment horizontal="left"/>
    </xf>
    <xf numFmtId="10" fontId="49" fillId="12" borderId="1" xfId="0" applyNumberFormat="1" applyFont="1" applyFill="1" applyBorder="1"/>
    <xf numFmtId="0" fontId="5" fillId="12" borderId="1" xfId="0" applyFont="1" applyFill="1" applyBorder="1"/>
    <xf numFmtId="10" fontId="5" fillId="12" borderId="1" xfId="0" applyNumberFormat="1" applyFont="1" applyFill="1" applyBorder="1"/>
    <xf numFmtId="9" fontId="5" fillId="12" borderId="1" xfId="0" applyNumberFormat="1" applyFont="1" applyFill="1" applyBorder="1"/>
    <xf numFmtId="0" fontId="49" fillId="13" borderId="1" xfId="0" applyNumberFormat="1" applyFont="1" applyFill="1" applyBorder="1"/>
    <xf numFmtId="0" fontId="49" fillId="12" borderId="1" xfId="0" applyNumberFormat="1" applyFont="1" applyFill="1" applyBorder="1" applyAlignment="1">
      <alignment horizontal="center"/>
    </xf>
    <xf numFmtId="0" fontId="52" fillId="0" borderId="1" xfId="0" applyFont="1" applyBorder="1" applyAlignment="1">
      <alignment horizontal="left" vertical="center" textRotation="90"/>
    </xf>
    <xf numFmtId="0" fontId="52" fillId="14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52" fillId="14" borderId="1" xfId="0" applyFont="1" applyFill="1" applyBorder="1" applyAlignment="1">
      <alignment textRotation="90"/>
    </xf>
    <xf numFmtId="0" fontId="52" fillId="14" borderId="1" xfId="0" applyFont="1" applyFill="1" applyBorder="1" applyAlignment="1">
      <alignment horizontal="left" textRotation="88"/>
    </xf>
    <xf numFmtId="0" fontId="54" fillId="0" borderId="1" xfId="0" applyFont="1" applyBorder="1" applyAlignment="1">
      <alignment vertical="center" textRotation="90"/>
    </xf>
    <xf numFmtId="0" fontId="53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textRotation="90"/>
    </xf>
    <xf numFmtId="0" fontId="60" fillId="2" borderId="1" xfId="0" applyFont="1" applyFill="1" applyBorder="1" applyAlignment="1"/>
    <xf numFmtId="0" fontId="56" fillId="14" borderId="1" xfId="0" applyFont="1" applyFill="1" applyBorder="1" applyAlignment="1">
      <alignment horizontal="center"/>
    </xf>
    <xf numFmtId="0" fontId="57" fillId="14" borderId="1" xfId="0" applyFont="1" applyFill="1" applyBorder="1" applyAlignment="1">
      <alignment horizontal="center"/>
    </xf>
    <xf numFmtId="0" fontId="61" fillId="0" borderId="0" xfId="0" applyFont="1"/>
    <xf numFmtId="0" fontId="55" fillId="14" borderId="1" xfId="0" applyFont="1" applyFill="1" applyBorder="1" applyAlignment="1">
      <alignment horizontal="center"/>
    </xf>
    <xf numFmtId="0" fontId="56" fillId="15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6" fillId="15" borderId="1" xfId="0" applyFont="1" applyFill="1" applyBorder="1" applyAlignment="1">
      <alignment horizontal="center" vertical="center"/>
    </xf>
    <xf numFmtId="0" fontId="54" fillId="14" borderId="1" xfId="0" applyFont="1" applyFill="1" applyBorder="1" applyAlignment="1">
      <alignment horizontal="center"/>
    </xf>
    <xf numFmtId="0" fontId="57" fillId="15" borderId="1" xfId="0" applyFont="1" applyFill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5" fillId="15" borderId="1" xfId="0" applyFont="1" applyFill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8" fillId="15" borderId="1" xfId="0" applyFont="1" applyFill="1" applyBorder="1" applyAlignment="1">
      <alignment horizontal="center"/>
    </xf>
    <xf numFmtId="0" fontId="58" fillId="14" borderId="1" xfId="0" applyFont="1" applyFill="1" applyBorder="1" applyAlignment="1">
      <alignment horizontal="center"/>
    </xf>
    <xf numFmtId="0" fontId="59" fillId="15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10" fontId="49" fillId="13" borderId="1" xfId="0" applyNumberFormat="1" applyFont="1" applyFill="1" applyBorder="1" applyAlignment="1">
      <alignment horizontal="center"/>
    </xf>
    <xf numFmtId="9" fontId="5" fillId="13" borderId="1" xfId="0" applyNumberFormat="1" applyFont="1" applyFill="1" applyBorder="1" applyAlignment="1">
      <alignment horizontal="center"/>
    </xf>
    <xf numFmtId="10" fontId="5" fillId="13" borderId="1" xfId="0" applyNumberFormat="1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9" fontId="49" fillId="13" borderId="1" xfId="0" applyNumberFormat="1" applyFont="1" applyFill="1" applyBorder="1" applyAlignment="1">
      <alignment horizontal="center"/>
    </xf>
    <xf numFmtId="10" fontId="49" fillId="12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10" fontId="5" fillId="12" borderId="1" xfId="0" applyNumberFormat="1" applyFont="1" applyFill="1" applyBorder="1" applyAlignment="1">
      <alignment horizontal="center"/>
    </xf>
    <xf numFmtId="9" fontId="5" fillId="12" borderId="1" xfId="0" applyNumberFormat="1" applyFont="1" applyFill="1" applyBorder="1" applyAlignment="1">
      <alignment horizontal="center"/>
    </xf>
    <xf numFmtId="0" fontId="37" fillId="0" borderId="1" xfId="0" applyFont="1" applyBorder="1"/>
    <xf numFmtId="0" fontId="59" fillId="1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2" fontId="49" fillId="13" borderId="1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2" fillId="0" borderId="11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top"/>
    </xf>
    <xf numFmtId="0" fontId="15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right" vertical="center" textRotation="90"/>
    </xf>
    <xf numFmtId="0" fontId="5" fillId="0" borderId="4" xfId="0" applyFont="1" applyBorder="1" applyAlignment="1">
      <alignment horizontal="right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2" fillId="0" borderId="1" xfId="0" applyFont="1" applyBorder="1" applyAlignment="1">
      <alignment horizontal="left" vertical="center" textRotation="90"/>
    </xf>
    <xf numFmtId="0" fontId="52" fillId="0" borderId="1" xfId="0" applyFont="1" applyBorder="1" applyAlignment="1">
      <alignment horizontal="left" vertical="center" textRotation="2"/>
    </xf>
    <xf numFmtId="0" fontId="56" fillId="15" borderId="1" xfId="0" applyFont="1" applyFill="1" applyBorder="1" applyAlignment="1">
      <alignment horizontal="left" vertical="center" textRotation="90"/>
    </xf>
    <xf numFmtId="0" fontId="54" fillId="0" borderId="1" xfId="0" applyFont="1" applyBorder="1" applyAlignment="1">
      <alignment horizontal="left" vertical="center" textRotation="90"/>
    </xf>
    <xf numFmtId="0" fontId="1" fillId="0" borderId="1" xfId="0" applyFont="1" applyBorder="1" applyAlignment="1">
      <alignment horizontal="left" vertical="center" textRotation="2"/>
    </xf>
  </cellXfs>
  <cellStyles count="10">
    <cellStyle name="Гиперссылка" xfId="3" builtinId="8"/>
    <cellStyle name="Обычный" xfId="0" builtinId="0"/>
    <cellStyle name="Обычный 2" xfId="1"/>
    <cellStyle name="Обычный 3" xfId="2"/>
    <cellStyle name="Обычный 4" xfId="4"/>
    <cellStyle name="Обычный 4 2" xfId="8"/>
    <cellStyle name="Обычный 4 3" xfId="9"/>
    <cellStyle name="Обычный 5" xfId="5"/>
    <cellStyle name="Обычный 6" xfId="6"/>
    <cellStyle name="Обычный 7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has-ruo@mail.r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H8" sqref="H8"/>
    </sheetView>
  </sheetViews>
  <sheetFormatPr defaultRowHeight="15"/>
  <cols>
    <col min="1" max="1" width="4.140625" customWidth="1"/>
    <col min="2" max="2" width="20.28515625" customWidth="1"/>
    <col min="3" max="10" width="28.7109375" customWidth="1"/>
  </cols>
  <sheetData>
    <row r="1" spans="1:11" ht="40.5" customHeight="1">
      <c r="A1" s="258" t="s">
        <v>53</v>
      </c>
      <c r="B1" s="259"/>
      <c r="C1" s="260"/>
      <c r="D1" s="260"/>
      <c r="E1" s="260"/>
      <c r="F1" s="260"/>
      <c r="G1" s="260"/>
      <c r="H1" s="260"/>
      <c r="I1" s="260"/>
      <c r="J1" s="260"/>
    </row>
    <row r="2" spans="1:11" ht="10.5" customHeight="1">
      <c r="A2" s="261" t="s">
        <v>0</v>
      </c>
      <c r="B2" s="261" t="s">
        <v>1</v>
      </c>
      <c r="C2" s="13" t="s">
        <v>23</v>
      </c>
      <c r="D2" s="13" t="s">
        <v>24</v>
      </c>
      <c r="E2" s="13" t="s">
        <v>24</v>
      </c>
      <c r="F2" s="14" t="s">
        <v>26</v>
      </c>
      <c r="G2" s="9" t="s">
        <v>28</v>
      </c>
      <c r="H2" s="9" t="s">
        <v>29</v>
      </c>
      <c r="I2" s="9" t="s">
        <v>34</v>
      </c>
      <c r="J2" s="9" t="s">
        <v>35</v>
      </c>
      <c r="K2" s="6"/>
    </row>
    <row r="3" spans="1:11" ht="10.5" customHeight="1">
      <c r="A3" s="262"/>
      <c r="B3" s="263"/>
      <c r="C3" s="11"/>
      <c r="D3" s="9" t="s">
        <v>36</v>
      </c>
      <c r="E3" s="9" t="s">
        <v>37</v>
      </c>
      <c r="F3" s="12"/>
      <c r="G3" s="10"/>
      <c r="H3" s="10"/>
      <c r="I3" s="10"/>
      <c r="J3" s="10"/>
      <c r="K3" s="6"/>
    </row>
    <row r="4" spans="1:11" ht="26.1" customHeight="1">
      <c r="A4" s="15">
        <v>1</v>
      </c>
      <c r="B4" s="19" t="s">
        <v>2</v>
      </c>
      <c r="C4" s="16">
        <v>0</v>
      </c>
      <c r="D4" s="17">
        <v>0</v>
      </c>
      <c r="E4" s="18">
        <v>0</v>
      </c>
      <c r="F4" s="18"/>
      <c r="G4" s="18"/>
      <c r="H4" s="18">
        <v>0</v>
      </c>
      <c r="I4" s="18">
        <v>0</v>
      </c>
      <c r="J4" s="18"/>
      <c r="K4" s="6"/>
    </row>
    <row r="5" spans="1:11" ht="26.1" customHeight="1">
      <c r="A5" s="15">
        <v>2</v>
      </c>
      <c r="B5" s="19" t="s">
        <v>3</v>
      </c>
      <c r="C5" s="16">
        <v>0</v>
      </c>
      <c r="D5" s="17">
        <v>0</v>
      </c>
      <c r="E5" s="18"/>
      <c r="F5" s="18"/>
      <c r="G5" s="18"/>
      <c r="H5" s="18"/>
      <c r="I5" s="18"/>
      <c r="J5" s="18"/>
      <c r="K5" s="6"/>
    </row>
    <row r="6" spans="1:11" ht="26.1" customHeight="1">
      <c r="A6" s="15">
        <v>3</v>
      </c>
      <c r="B6" s="19" t="s">
        <v>20</v>
      </c>
      <c r="C6" s="16">
        <v>0</v>
      </c>
      <c r="D6" s="17">
        <v>0</v>
      </c>
      <c r="E6" s="18"/>
      <c r="F6" s="18">
        <v>0</v>
      </c>
      <c r="G6" s="18">
        <v>0</v>
      </c>
      <c r="H6" s="18"/>
      <c r="I6" s="18"/>
      <c r="J6" s="18"/>
      <c r="K6" s="6"/>
    </row>
    <row r="7" spans="1:11" ht="26.1" customHeight="1">
      <c r="A7" s="15">
        <v>4</v>
      </c>
      <c r="B7" s="19" t="s">
        <v>4</v>
      </c>
      <c r="C7" s="16">
        <v>0</v>
      </c>
      <c r="D7" s="17">
        <v>0</v>
      </c>
      <c r="E7" s="18"/>
      <c r="F7" s="18"/>
      <c r="G7" s="18"/>
      <c r="H7" s="18"/>
      <c r="I7" s="18"/>
      <c r="J7" s="18"/>
      <c r="K7" s="6"/>
    </row>
    <row r="8" spans="1:11" ht="26.1" customHeight="1">
      <c r="A8" s="15">
        <v>5</v>
      </c>
      <c r="B8" s="19" t="s">
        <v>5</v>
      </c>
      <c r="C8" s="16">
        <v>0</v>
      </c>
      <c r="D8" s="17">
        <v>0</v>
      </c>
      <c r="E8" s="18"/>
      <c r="F8" s="18"/>
      <c r="G8" s="18"/>
      <c r="H8" s="18">
        <v>0</v>
      </c>
      <c r="I8" s="18">
        <v>0</v>
      </c>
      <c r="J8" s="18"/>
      <c r="K8" s="6"/>
    </row>
    <row r="9" spans="1:11" ht="26.1" customHeight="1">
      <c r="A9" s="15">
        <v>6</v>
      </c>
      <c r="B9" s="19" t="s">
        <v>6</v>
      </c>
      <c r="C9" s="16">
        <v>0</v>
      </c>
      <c r="D9" s="17">
        <v>0</v>
      </c>
      <c r="E9" s="18"/>
      <c r="F9" s="18"/>
      <c r="G9" s="18"/>
      <c r="H9" s="18">
        <v>0</v>
      </c>
      <c r="I9" s="18">
        <v>0</v>
      </c>
      <c r="J9" s="18"/>
      <c r="K9" s="6"/>
    </row>
    <row r="10" spans="1:11" ht="26.1" customHeight="1">
      <c r="A10" s="15">
        <v>7</v>
      </c>
      <c r="B10" s="19" t="s">
        <v>7</v>
      </c>
      <c r="C10" s="16">
        <v>0</v>
      </c>
      <c r="D10" s="17">
        <v>0</v>
      </c>
      <c r="E10" s="18"/>
      <c r="F10" s="18"/>
      <c r="G10" s="18"/>
      <c r="H10" s="18">
        <v>0</v>
      </c>
      <c r="I10" s="18">
        <v>0</v>
      </c>
      <c r="J10" s="18"/>
      <c r="K10" s="6"/>
    </row>
    <row r="11" spans="1:11" ht="26.1" customHeight="1">
      <c r="A11" s="15">
        <v>8</v>
      </c>
      <c r="B11" s="19" t="s">
        <v>8</v>
      </c>
      <c r="C11" s="16">
        <v>0</v>
      </c>
      <c r="D11" s="17">
        <v>0</v>
      </c>
      <c r="E11" s="18"/>
      <c r="F11" s="18"/>
      <c r="G11" s="18"/>
      <c r="H11" s="18"/>
      <c r="I11" s="18">
        <v>0</v>
      </c>
      <c r="J11" s="18">
        <v>0</v>
      </c>
      <c r="K11" s="6"/>
    </row>
    <row r="12" spans="1:11" ht="26.1" customHeight="1">
      <c r="A12" s="15">
        <v>9</v>
      </c>
      <c r="B12" s="19" t="s">
        <v>9</v>
      </c>
      <c r="C12" s="16">
        <v>0</v>
      </c>
      <c r="D12" s="17">
        <v>0</v>
      </c>
      <c r="E12" s="18"/>
      <c r="F12" s="18"/>
      <c r="G12" s="18"/>
      <c r="H12" s="18">
        <v>0</v>
      </c>
      <c r="I12" s="18">
        <v>0</v>
      </c>
      <c r="J12" s="18"/>
      <c r="K12" s="6"/>
    </row>
    <row r="13" spans="1:11" ht="26.1" customHeight="1">
      <c r="A13" s="15">
        <v>10</v>
      </c>
      <c r="B13" s="19" t="s">
        <v>10</v>
      </c>
      <c r="C13" s="16">
        <v>0</v>
      </c>
      <c r="D13" s="17">
        <v>0</v>
      </c>
      <c r="E13" s="18"/>
      <c r="F13" s="18"/>
      <c r="G13" s="18"/>
      <c r="H13" s="18"/>
      <c r="I13" s="18"/>
      <c r="J13" s="18"/>
      <c r="K13" s="6"/>
    </row>
    <row r="14" spans="1:11" ht="26.1" customHeight="1">
      <c r="A14" s="15">
        <v>11</v>
      </c>
      <c r="B14" s="19" t="s">
        <v>11</v>
      </c>
      <c r="C14" s="16">
        <v>0</v>
      </c>
      <c r="D14" s="17">
        <v>0</v>
      </c>
      <c r="E14" s="18"/>
      <c r="F14" s="18"/>
      <c r="G14" s="18"/>
      <c r="H14" s="18">
        <v>0</v>
      </c>
      <c r="I14" s="18">
        <v>0</v>
      </c>
      <c r="J14" s="18"/>
      <c r="K14" s="6"/>
    </row>
    <row r="15" spans="1:11" ht="26.1" customHeight="1">
      <c r="A15" s="15">
        <v>12</v>
      </c>
      <c r="B15" s="19" t="s">
        <v>12</v>
      </c>
      <c r="C15" s="16">
        <v>0</v>
      </c>
      <c r="D15" s="17">
        <v>0</v>
      </c>
      <c r="E15" s="18"/>
      <c r="F15" s="18"/>
      <c r="G15" s="18"/>
      <c r="H15" s="18"/>
      <c r="I15" s="18">
        <v>0</v>
      </c>
      <c r="J15" s="18"/>
      <c r="K15" s="6"/>
    </row>
    <row r="16" spans="1:11" ht="26.1" customHeight="1">
      <c r="A16" s="15">
        <v>13</v>
      </c>
      <c r="B16" s="19" t="s">
        <v>13</v>
      </c>
      <c r="C16" s="16">
        <v>0</v>
      </c>
      <c r="D16" s="17">
        <v>0</v>
      </c>
      <c r="E16" s="18"/>
      <c r="F16" s="18"/>
      <c r="G16" s="18"/>
      <c r="H16" s="18">
        <v>0</v>
      </c>
      <c r="I16" s="18">
        <v>0</v>
      </c>
      <c r="J16" s="18"/>
      <c r="K16" s="6"/>
    </row>
    <row r="17" spans="1:11" ht="26.1" customHeight="1">
      <c r="A17" s="15">
        <v>14</v>
      </c>
      <c r="B17" s="19" t="s">
        <v>14</v>
      </c>
      <c r="C17" s="16">
        <v>0</v>
      </c>
      <c r="D17" s="17">
        <v>0</v>
      </c>
      <c r="E17" s="18">
        <v>0</v>
      </c>
      <c r="F17" s="18"/>
      <c r="G17" s="18"/>
      <c r="H17" s="18">
        <v>0</v>
      </c>
      <c r="I17" s="18">
        <v>0</v>
      </c>
      <c r="J17" s="18"/>
      <c r="K17" s="6"/>
    </row>
    <row r="18" spans="1:11" ht="26.1" customHeight="1">
      <c r="A18" s="15">
        <v>15</v>
      </c>
      <c r="B18" s="19" t="s">
        <v>15</v>
      </c>
      <c r="C18" s="16">
        <v>0</v>
      </c>
      <c r="D18" s="17">
        <v>0</v>
      </c>
      <c r="E18" s="18"/>
      <c r="F18" s="18"/>
      <c r="G18" s="18"/>
      <c r="H18" s="18">
        <v>0</v>
      </c>
      <c r="I18" s="18">
        <v>0</v>
      </c>
      <c r="J18" s="18"/>
    </row>
    <row r="19" spans="1:11" ht="26.1" customHeight="1">
      <c r="A19" s="15">
        <v>16</v>
      </c>
      <c r="B19" s="19" t="s">
        <v>16</v>
      </c>
      <c r="C19" s="16">
        <v>0</v>
      </c>
      <c r="D19" s="17">
        <v>0</v>
      </c>
      <c r="E19" s="18"/>
      <c r="F19" s="18"/>
      <c r="G19" s="18"/>
      <c r="H19" s="18"/>
      <c r="I19" s="18"/>
      <c r="J19" s="18"/>
    </row>
    <row r="20" spans="1:11" ht="26.1" customHeight="1">
      <c r="A20" s="15">
        <v>17</v>
      </c>
      <c r="B20" s="19" t="s">
        <v>21</v>
      </c>
      <c r="C20" s="16">
        <v>0</v>
      </c>
      <c r="D20" s="17">
        <v>0</v>
      </c>
      <c r="E20" s="18"/>
      <c r="F20" s="18"/>
      <c r="G20" s="18">
        <v>0</v>
      </c>
      <c r="H20" s="18"/>
      <c r="I20" s="18"/>
      <c r="J20" s="18"/>
    </row>
    <row r="21" spans="1:11" ht="26.1" customHeight="1">
      <c r="A21" s="15">
        <v>18</v>
      </c>
      <c r="B21" s="19" t="s">
        <v>17</v>
      </c>
      <c r="C21" s="16">
        <v>0</v>
      </c>
      <c r="D21" s="17">
        <v>0</v>
      </c>
      <c r="E21" s="18">
        <v>0</v>
      </c>
      <c r="F21" s="18"/>
      <c r="G21" s="18"/>
      <c r="H21" s="18"/>
      <c r="I21" s="18">
        <v>0</v>
      </c>
      <c r="J21" s="18"/>
    </row>
    <row r="22" spans="1:11" ht="26.1" customHeight="1">
      <c r="A22" s="15">
        <v>19</v>
      </c>
      <c r="B22" s="19" t="s">
        <v>18</v>
      </c>
      <c r="C22" s="16">
        <v>0</v>
      </c>
      <c r="D22" s="17">
        <v>0</v>
      </c>
      <c r="E22" s="18">
        <v>0</v>
      </c>
      <c r="F22" s="18"/>
      <c r="G22" s="18"/>
      <c r="H22" s="18">
        <v>0</v>
      </c>
      <c r="I22" s="18">
        <v>0</v>
      </c>
      <c r="J22" s="18"/>
    </row>
    <row r="23" spans="1:11" ht="26.1" customHeight="1">
      <c r="A23" s="15">
        <v>20</v>
      </c>
      <c r="B23" s="19" t="s">
        <v>19</v>
      </c>
      <c r="C23" s="16">
        <v>0</v>
      </c>
      <c r="D23" s="17">
        <v>0</v>
      </c>
      <c r="E23" s="18"/>
      <c r="F23" s="18"/>
      <c r="G23" s="18"/>
      <c r="H23" s="18"/>
      <c r="I23" s="18"/>
      <c r="J23" s="18"/>
    </row>
  </sheetData>
  <mergeCells count="3">
    <mergeCell ref="A1:J1"/>
    <mergeCell ref="A2:A3"/>
    <mergeCell ref="B2:B3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11"/>
  <sheetViews>
    <sheetView workbookViewId="0">
      <pane xSplit="1" ySplit="10" topLeftCell="B29" activePane="bottomRight" state="frozen"/>
      <selection pane="topRight" activeCell="B1" sqref="B1"/>
      <selection pane="bottomLeft" activeCell="A11" sqref="A11"/>
      <selection pane="bottomRight" activeCell="P16" sqref="P16"/>
    </sheetView>
  </sheetViews>
  <sheetFormatPr defaultRowHeight="15"/>
  <cols>
    <col min="1" max="12" width="11.7109375" customWidth="1"/>
  </cols>
  <sheetData>
    <row r="2" spans="1:13" ht="32.25" customHeight="1">
      <c r="A2" s="41" t="s">
        <v>59</v>
      </c>
      <c r="B2" s="41" t="s">
        <v>55</v>
      </c>
      <c r="C2" s="41" t="s">
        <v>60</v>
      </c>
      <c r="D2" s="41" t="s">
        <v>34</v>
      </c>
      <c r="E2" s="41" t="s">
        <v>61</v>
      </c>
      <c r="F2" s="41" t="s">
        <v>23</v>
      </c>
      <c r="G2" s="41" t="s">
        <v>62</v>
      </c>
      <c r="H2" s="41" t="s">
        <v>63</v>
      </c>
      <c r="I2" s="41" t="s">
        <v>64</v>
      </c>
      <c r="J2" s="41" t="s">
        <v>54</v>
      </c>
      <c r="K2" s="41" t="s">
        <v>65</v>
      </c>
      <c r="L2" s="41" t="s">
        <v>66</v>
      </c>
    </row>
    <row r="3" spans="1:13" ht="19.5" customHeight="1">
      <c r="A3" s="42">
        <v>5</v>
      </c>
      <c r="B3" s="43" t="s">
        <v>67</v>
      </c>
      <c r="C3" s="43" t="s">
        <v>68</v>
      </c>
      <c r="D3" s="43" t="s">
        <v>69</v>
      </c>
      <c r="E3" s="43" t="s">
        <v>70</v>
      </c>
      <c r="F3" s="43" t="s">
        <v>70</v>
      </c>
      <c r="G3" s="43" t="s">
        <v>71</v>
      </c>
      <c r="H3" s="43" t="s">
        <v>71</v>
      </c>
      <c r="I3" s="43" t="s">
        <v>69</v>
      </c>
      <c r="J3" s="43" t="s">
        <v>69</v>
      </c>
      <c r="K3" s="43" t="s">
        <v>68</v>
      </c>
      <c r="L3" s="43" t="s">
        <v>72</v>
      </c>
    </row>
    <row r="4" spans="1:13" ht="19.5" customHeight="1">
      <c r="A4" s="42">
        <v>4</v>
      </c>
      <c r="B4" s="44" t="s">
        <v>73</v>
      </c>
      <c r="C4" s="44" t="s">
        <v>74</v>
      </c>
      <c r="D4" s="44" t="s">
        <v>75</v>
      </c>
      <c r="E4" s="44" t="s">
        <v>76</v>
      </c>
      <c r="F4" s="44" t="s">
        <v>77</v>
      </c>
      <c r="G4" s="44" t="s">
        <v>78</v>
      </c>
      <c r="H4" s="44" t="s">
        <v>79</v>
      </c>
      <c r="I4" s="44" t="s">
        <v>80</v>
      </c>
      <c r="J4" s="44" t="s">
        <v>75</v>
      </c>
      <c r="K4" s="44" t="s">
        <v>81</v>
      </c>
      <c r="L4" s="44" t="s">
        <v>82</v>
      </c>
    </row>
    <row r="5" spans="1:13" ht="17.25" customHeight="1">
      <c r="A5" s="42">
        <v>3</v>
      </c>
      <c r="B5" s="45" t="s">
        <v>83</v>
      </c>
      <c r="C5" s="45" t="s">
        <v>84</v>
      </c>
      <c r="D5" s="45" t="s">
        <v>85</v>
      </c>
      <c r="E5" s="45" t="s">
        <v>86</v>
      </c>
      <c r="F5" s="45" t="s">
        <v>87</v>
      </c>
      <c r="G5" s="45" t="s">
        <v>88</v>
      </c>
      <c r="H5" s="45" t="s">
        <v>89</v>
      </c>
      <c r="I5" s="45" t="s">
        <v>90</v>
      </c>
      <c r="J5" s="45" t="s">
        <v>91</v>
      </c>
      <c r="K5" s="45" t="s">
        <v>92</v>
      </c>
      <c r="L5" s="45" t="s">
        <v>93</v>
      </c>
    </row>
    <row r="6" spans="1:13" ht="16.5">
      <c r="A6" s="42">
        <v>2</v>
      </c>
      <c r="B6" s="46" t="s">
        <v>94</v>
      </c>
      <c r="C6" s="46" t="s">
        <v>95</v>
      </c>
      <c r="D6" s="46" t="s">
        <v>96</v>
      </c>
      <c r="E6" s="46" t="s">
        <v>95</v>
      </c>
      <c r="F6" s="46" t="s">
        <v>95</v>
      </c>
      <c r="G6" s="46" t="s">
        <v>97</v>
      </c>
      <c r="H6" s="46" t="s">
        <v>95</v>
      </c>
      <c r="I6" s="46" t="s">
        <v>98</v>
      </c>
      <c r="J6" s="46" t="s">
        <v>97</v>
      </c>
      <c r="K6" s="46" t="s">
        <v>99</v>
      </c>
      <c r="L6" s="46" t="s">
        <v>100</v>
      </c>
    </row>
    <row r="7" spans="1:13" ht="3" customHeight="1" thickBot="1"/>
    <row r="8" spans="1:13" ht="15.75" thickBot="1">
      <c r="A8" s="264" t="s">
        <v>101</v>
      </c>
      <c r="B8" s="266" t="s">
        <v>102</v>
      </c>
      <c r="C8" s="267"/>
      <c r="D8" s="267"/>
      <c r="E8" s="267"/>
      <c r="F8" s="267"/>
      <c r="G8" s="267"/>
      <c r="H8" s="267"/>
      <c r="I8" s="267"/>
      <c r="J8" s="267"/>
      <c r="K8" s="267"/>
      <c r="L8" s="268"/>
      <c r="M8" s="47"/>
    </row>
    <row r="9" spans="1:13" ht="56.25" customHeight="1" thickBot="1">
      <c r="A9" s="265"/>
      <c r="B9" s="48" t="s">
        <v>51</v>
      </c>
      <c r="C9" s="49" t="s">
        <v>26</v>
      </c>
      <c r="D9" s="49" t="s">
        <v>49</v>
      </c>
      <c r="E9" s="49" t="s">
        <v>28</v>
      </c>
      <c r="F9" s="50" t="s">
        <v>50</v>
      </c>
      <c r="G9" s="49" t="s">
        <v>29</v>
      </c>
      <c r="H9" s="49" t="s">
        <v>25</v>
      </c>
      <c r="I9" s="49" t="s">
        <v>30</v>
      </c>
      <c r="J9" s="49" t="s">
        <v>35</v>
      </c>
      <c r="K9" s="49" t="s">
        <v>103</v>
      </c>
      <c r="L9" s="49" t="s">
        <v>104</v>
      </c>
      <c r="M9" s="51"/>
    </row>
    <row r="10" spans="1:13" ht="12.95" customHeight="1" thickBot="1">
      <c r="A10" s="52">
        <v>1</v>
      </c>
      <c r="B10" s="53">
        <v>2</v>
      </c>
      <c r="C10" s="53">
        <v>3</v>
      </c>
      <c r="D10" s="53">
        <v>4</v>
      </c>
      <c r="E10" s="53">
        <v>5</v>
      </c>
      <c r="F10" s="53">
        <v>6</v>
      </c>
      <c r="G10" s="53">
        <v>7</v>
      </c>
      <c r="H10" s="53">
        <v>8</v>
      </c>
      <c r="I10" s="53">
        <v>9</v>
      </c>
      <c r="J10" s="53">
        <v>10</v>
      </c>
      <c r="K10" s="53">
        <v>11</v>
      </c>
      <c r="L10" s="53">
        <v>12</v>
      </c>
      <c r="M10" s="54"/>
    </row>
    <row r="11" spans="1:13" ht="12.95" customHeight="1" thickBot="1">
      <c r="A11" s="52">
        <v>0</v>
      </c>
      <c r="B11" s="55">
        <v>0</v>
      </c>
      <c r="C11" s="56">
        <v>0</v>
      </c>
      <c r="D11" s="55">
        <v>0</v>
      </c>
      <c r="E11" s="55">
        <v>0</v>
      </c>
      <c r="F11" s="55">
        <v>0</v>
      </c>
      <c r="G11" s="56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47"/>
    </row>
    <row r="12" spans="1:13" ht="12.95" customHeight="1" thickBot="1">
      <c r="A12" s="52">
        <v>1</v>
      </c>
      <c r="B12" s="55">
        <v>1</v>
      </c>
      <c r="C12" s="56">
        <v>3</v>
      </c>
      <c r="D12" s="55">
        <v>3</v>
      </c>
      <c r="E12" s="55">
        <v>3</v>
      </c>
      <c r="F12" s="55">
        <v>3</v>
      </c>
      <c r="G12" s="56">
        <v>4</v>
      </c>
      <c r="H12" s="55">
        <v>4</v>
      </c>
      <c r="I12" s="55">
        <v>4</v>
      </c>
      <c r="J12" s="55">
        <v>4</v>
      </c>
      <c r="K12" s="55">
        <v>7</v>
      </c>
      <c r="L12" s="55">
        <v>5</v>
      </c>
      <c r="M12" s="47"/>
    </row>
    <row r="13" spans="1:13" ht="12.95" customHeight="1" thickBot="1">
      <c r="A13" s="52">
        <v>2</v>
      </c>
      <c r="B13" s="55">
        <v>2</v>
      </c>
      <c r="C13" s="56">
        <v>6</v>
      </c>
      <c r="D13" s="55">
        <v>5</v>
      </c>
      <c r="E13" s="55">
        <v>5</v>
      </c>
      <c r="F13" s="55">
        <v>5</v>
      </c>
      <c r="G13" s="56">
        <v>8</v>
      </c>
      <c r="H13" s="55">
        <v>8</v>
      </c>
      <c r="I13" s="55">
        <v>7</v>
      </c>
      <c r="J13" s="55">
        <v>8</v>
      </c>
      <c r="K13" s="55">
        <v>14</v>
      </c>
      <c r="L13" s="55">
        <v>9</v>
      </c>
      <c r="M13" s="47"/>
    </row>
    <row r="14" spans="1:13" ht="12.95" customHeight="1" thickBot="1">
      <c r="A14" s="52">
        <v>3</v>
      </c>
      <c r="B14" s="55">
        <v>3</v>
      </c>
      <c r="C14" s="56">
        <v>9</v>
      </c>
      <c r="D14" s="55">
        <v>7</v>
      </c>
      <c r="E14" s="55">
        <v>7</v>
      </c>
      <c r="F14" s="55">
        <v>8</v>
      </c>
      <c r="G14" s="56">
        <v>11</v>
      </c>
      <c r="H14" s="55">
        <v>12</v>
      </c>
      <c r="I14" s="55">
        <v>11</v>
      </c>
      <c r="J14" s="55">
        <v>12</v>
      </c>
      <c r="K14" s="55">
        <v>20</v>
      </c>
      <c r="L14" s="55">
        <v>14</v>
      </c>
      <c r="M14" s="47"/>
    </row>
    <row r="15" spans="1:13" ht="12.95" customHeight="1" thickBot="1">
      <c r="A15" s="52">
        <v>4</v>
      </c>
      <c r="B15" s="55">
        <v>4</v>
      </c>
      <c r="C15" s="56">
        <v>12</v>
      </c>
      <c r="D15" s="55">
        <v>9</v>
      </c>
      <c r="E15" s="55">
        <v>9</v>
      </c>
      <c r="F15" s="55">
        <v>10</v>
      </c>
      <c r="G15" s="56">
        <v>15</v>
      </c>
      <c r="H15" s="55">
        <v>16</v>
      </c>
      <c r="I15" s="55">
        <v>14</v>
      </c>
      <c r="J15" s="55">
        <v>16</v>
      </c>
      <c r="K15" s="55">
        <v>27</v>
      </c>
      <c r="L15" s="55">
        <v>18</v>
      </c>
      <c r="M15" s="47"/>
    </row>
    <row r="16" spans="1:13" ht="12.95" customHeight="1" thickBot="1">
      <c r="A16" s="52">
        <v>5</v>
      </c>
      <c r="B16" s="55">
        <v>5</v>
      </c>
      <c r="C16" s="56">
        <v>14</v>
      </c>
      <c r="D16" s="55">
        <v>12</v>
      </c>
      <c r="E16" s="55">
        <v>12</v>
      </c>
      <c r="F16" s="55">
        <v>12</v>
      </c>
      <c r="G16" s="56">
        <v>18</v>
      </c>
      <c r="H16" s="55">
        <v>20</v>
      </c>
      <c r="I16" s="55">
        <v>17</v>
      </c>
      <c r="J16" s="55">
        <v>20</v>
      </c>
      <c r="K16" s="55">
        <v>34</v>
      </c>
      <c r="L16" s="55">
        <v>23</v>
      </c>
      <c r="M16" s="47"/>
    </row>
    <row r="17" spans="1:13" ht="12.95" customHeight="1" thickBot="1">
      <c r="A17" s="52">
        <v>6</v>
      </c>
      <c r="B17" s="55">
        <v>6</v>
      </c>
      <c r="C17" s="56">
        <v>17</v>
      </c>
      <c r="D17" s="55">
        <v>14</v>
      </c>
      <c r="E17" s="55">
        <v>14</v>
      </c>
      <c r="F17" s="55">
        <v>15</v>
      </c>
      <c r="G17" s="56">
        <v>22</v>
      </c>
      <c r="H17" s="55">
        <v>24</v>
      </c>
      <c r="I17" s="55">
        <v>21</v>
      </c>
      <c r="J17" s="55">
        <v>24</v>
      </c>
      <c r="K17" s="57">
        <v>40</v>
      </c>
      <c r="L17" s="57">
        <v>27</v>
      </c>
      <c r="M17" s="47"/>
    </row>
    <row r="18" spans="1:13" ht="12.95" customHeight="1" thickBot="1">
      <c r="A18" s="52">
        <v>7</v>
      </c>
      <c r="B18" s="55">
        <v>7</v>
      </c>
      <c r="C18" s="56">
        <v>20</v>
      </c>
      <c r="D18" s="55">
        <v>16</v>
      </c>
      <c r="E18" s="55">
        <v>16</v>
      </c>
      <c r="F18" s="55">
        <v>17</v>
      </c>
      <c r="G18" s="56">
        <v>25</v>
      </c>
      <c r="H18" s="55">
        <v>28</v>
      </c>
      <c r="I18" s="55">
        <v>24</v>
      </c>
      <c r="J18" s="55">
        <v>28</v>
      </c>
      <c r="K18" s="57">
        <v>42</v>
      </c>
      <c r="L18" s="57">
        <v>33</v>
      </c>
      <c r="M18" s="47"/>
    </row>
    <row r="19" spans="1:13" ht="12.95" customHeight="1" thickBot="1">
      <c r="A19" s="52">
        <v>8</v>
      </c>
      <c r="B19" s="55">
        <v>8</v>
      </c>
      <c r="C19" s="56">
        <v>23</v>
      </c>
      <c r="D19" s="55">
        <v>18</v>
      </c>
      <c r="E19" s="55">
        <v>18</v>
      </c>
      <c r="F19" s="55">
        <v>20</v>
      </c>
      <c r="G19" s="56">
        <v>29</v>
      </c>
      <c r="H19" s="55">
        <v>32</v>
      </c>
      <c r="I19" s="55">
        <v>27</v>
      </c>
      <c r="J19" s="57">
        <v>32</v>
      </c>
      <c r="K19" s="57">
        <v>44</v>
      </c>
      <c r="L19" s="57">
        <v>39</v>
      </c>
      <c r="M19" s="47"/>
    </row>
    <row r="20" spans="1:13" ht="12.95" customHeight="1" thickBot="1">
      <c r="A20" s="52">
        <v>9</v>
      </c>
      <c r="B20" s="55">
        <v>9</v>
      </c>
      <c r="C20" s="56">
        <v>25</v>
      </c>
      <c r="D20" s="55">
        <v>20</v>
      </c>
      <c r="E20" s="55">
        <v>21</v>
      </c>
      <c r="F20" s="55">
        <v>22</v>
      </c>
      <c r="G20" s="58">
        <v>32</v>
      </c>
      <c r="H20" s="57">
        <v>36</v>
      </c>
      <c r="I20" s="55">
        <v>31</v>
      </c>
      <c r="J20" s="57">
        <v>34</v>
      </c>
      <c r="K20" s="57">
        <v>46</v>
      </c>
      <c r="L20" s="57">
        <v>45</v>
      </c>
      <c r="M20" s="47"/>
    </row>
    <row r="21" spans="1:13" ht="12.95" customHeight="1" thickBot="1">
      <c r="A21" s="52">
        <v>10</v>
      </c>
      <c r="B21" s="55">
        <v>10</v>
      </c>
      <c r="C21" s="56">
        <v>28</v>
      </c>
      <c r="D21" s="55">
        <v>23</v>
      </c>
      <c r="E21" s="55">
        <v>23</v>
      </c>
      <c r="F21" s="55">
        <v>24</v>
      </c>
      <c r="G21" s="58">
        <v>34</v>
      </c>
      <c r="H21" s="57">
        <v>38</v>
      </c>
      <c r="I21" s="55">
        <v>34</v>
      </c>
      <c r="J21" s="57">
        <v>35</v>
      </c>
      <c r="K21" s="57">
        <v>48</v>
      </c>
      <c r="L21" s="59">
        <v>50</v>
      </c>
      <c r="M21" s="47"/>
    </row>
    <row r="22" spans="1:13" ht="12.95" customHeight="1" thickBot="1">
      <c r="A22" s="52">
        <v>11</v>
      </c>
      <c r="B22" s="55">
        <v>11</v>
      </c>
      <c r="C22" s="56">
        <v>31</v>
      </c>
      <c r="D22" s="55">
        <v>25</v>
      </c>
      <c r="E22" s="55">
        <v>25</v>
      </c>
      <c r="F22" s="55">
        <v>26</v>
      </c>
      <c r="G22" s="58">
        <v>35</v>
      </c>
      <c r="H22" s="57">
        <v>39</v>
      </c>
      <c r="I22" s="57">
        <v>37</v>
      </c>
      <c r="J22" s="57">
        <v>37</v>
      </c>
      <c r="K22" s="57">
        <v>50</v>
      </c>
      <c r="L22" s="59">
        <v>56</v>
      </c>
      <c r="M22" s="47"/>
    </row>
    <row r="23" spans="1:13" ht="12.95" customHeight="1" thickBot="1">
      <c r="A23" s="52">
        <v>12</v>
      </c>
      <c r="B23" s="55">
        <v>12</v>
      </c>
      <c r="C23" s="56">
        <v>34</v>
      </c>
      <c r="D23" s="55">
        <v>27</v>
      </c>
      <c r="E23" s="55">
        <v>27</v>
      </c>
      <c r="F23" s="55">
        <v>28</v>
      </c>
      <c r="G23" s="58">
        <v>36</v>
      </c>
      <c r="H23" s="57">
        <v>40</v>
      </c>
      <c r="I23" s="57">
        <v>39</v>
      </c>
      <c r="J23" s="57">
        <v>38</v>
      </c>
      <c r="K23" s="57">
        <v>51</v>
      </c>
      <c r="L23" s="59">
        <v>62</v>
      </c>
      <c r="M23" s="47"/>
    </row>
    <row r="24" spans="1:13" ht="12.95" customHeight="1" thickBot="1">
      <c r="A24" s="52">
        <v>13</v>
      </c>
      <c r="B24" s="55">
        <v>13</v>
      </c>
      <c r="C24" s="58">
        <v>36</v>
      </c>
      <c r="D24" s="55">
        <v>29</v>
      </c>
      <c r="E24" s="55">
        <v>30</v>
      </c>
      <c r="F24" s="55">
        <v>30</v>
      </c>
      <c r="G24" s="58">
        <v>37</v>
      </c>
      <c r="H24" s="57">
        <v>41</v>
      </c>
      <c r="I24" s="57">
        <v>40</v>
      </c>
      <c r="J24" s="57">
        <v>40</v>
      </c>
      <c r="K24" s="57">
        <v>53</v>
      </c>
      <c r="L24" s="60">
        <v>68</v>
      </c>
      <c r="M24" s="47"/>
    </row>
    <row r="25" spans="1:13" ht="12.95" customHeight="1" thickBot="1">
      <c r="A25" s="52">
        <v>14</v>
      </c>
      <c r="B25" s="55">
        <v>14</v>
      </c>
      <c r="C25" s="58">
        <v>38</v>
      </c>
      <c r="D25" s="55">
        <v>31</v>
      </c>
      <c r="E25" s="55">
        <v>32</v>
      </c>
      <c r="F25" s="55">
        <v>32</v>
      </c>
      <c r="G25" s="58">
        <v>38</v>
      </c>
      <c r="H25" s="57">
        <v>42</v>
      </c>
      <c r="I25" s="57">
        <v>41</v>
      </c>
      <c r="J25" s="57">
        <v>41</v>
      </c>
      <c r="K25" s="57">
        <v>55</v>
      </c>
      <c r="L25" s="60">
        <v>70</v>
      </c>
      <c r="M25" s="47"/>
    </row>
    <row r="26" spans="1:13" ht="12.95" customHeight="1" thickBot="1">
      <c r="A26" s="52">
        <v>15</v>
      </c>
      <c r="B26" s="55">
        <v>15</v>
      </c>
      <c r="C26" s="58">
        <v>39</v>
      </c>
      <c r="D26" s="55">
        <v>34</v>
      </c>
      <c r="E26" s="55">
        <v>34</v>
      </c>
      <c r="F26" s="55">
        <v>34</v>
      </c>
      <c r="G26" s="58">
        <v>40</v>
      </c>
      <c r="H26" s="57">
        <v>43</v>
      </c>
      <c r="I26" s="57">
        <v>42</v>
      </c>
      <c r="J26" s="57">
        <v>43</v>
      </c>
      <c r="K26" s="59">
        <v>57</v>
      </c>
      <c r="L26" s="60">
        <v>72</v>
      </c>
      <c r="M26" s="47"/>
    </row>
    <row r="27" spans="1:13" ht="12.95" customHeight="1" thickBot="1">
      <c r="A27" s="52">
        <v>16</v>
      </c>
      <c r="B27" s="55">
        <v>16</v>
      </c>
      <c r="C27" s="58">
        <v>40</v>
      </c>
      <c r="D27" s="55">
        <v>36</v>
      </c>
      <c r="E27" s="57">
        <v>36</v>
      </c>
      <c r="F27" s="57">
        <v>36</v>
      </c>
      <c r="G27" s="58">
        <v>41</v>
      </c>
      <c r="H27" s="57">
        <v>44</v>
      </c>
      <c r="I27" s="57">
        <v>43</v>
      </c>
      <c r="J27" s="57">
        <v>44</v>
      </c>
      <c r="K27" s="59">
        <v>59</v>
      </c>
      <c r="L27" s="60">
        <v>74</v>
      </c>
      <c r="M27" s="47"/>
    </row>
    <row r="28" spans="1:13" ht="12.95" customHeight="1" thickBot="1">
      <c r="A28" s="52">
        <v>17</v>
      </c>
      <c r="B28" s="55">
        <v>17</v>
      </c>
      <c r="C28" s="58">
        <v>41</v>
      </c>
      <c r="D28" s="55">
        <v>38</v>
      </c>
      <c r="E28" s="57">
        <v>38</v>
      </c>
      <c r="F28" s="57">
        <v>38</v>
      </c>
      <c r="G28" s="58">
        <v>42</v>
      </c>
      <c r="H28" s="57">
        <v>45</v>
      </c>
      <c r="I28" s="57">
        <v>44</v>
      </c>
      <c r="J28" s="57">
        <v>46</v>
      </c>
      <c r="K28" s="59">
        <v>61</v>
      </c>
      <c r="L28" s="60">
        <v>76</v>
      </c>
      <c r="M28" s="47"/>
    </row>
    <row r="29" spans="1:13" ht="12.95" customHeight="1" thickBot="1">
      <c r="A29" s="52">
        <v>18</v>
      </c>
      <c r="B29" s="55">
        <v>18</v>
      </c>
      <c r="C29" s="58">
        <v>42</v>
      </c>
      <c r="D29" s="55">
        <v>40</v>
      </c>
      <c r="E29" s="57">
        <v>39</v>
      </c>
      <c r="F29" s="57">
        <v>39</v>
      </c>
      <c r="G29" s="58">
        <v>43</v>
      </c>
      <c r="H29" s="57">
        <v>46</v>
      </c>
      <c r="I29" s="57">
        <v>45</v>
      </c>
      <c r="J29" s="57">
        <v>47</v>
      </c>
      <c r="K29" s="59">
        <v>62</v>
      </c>
      <c r="L29" s="60">
        <v>78</v>
      </c>
      <c r="M29" s="47"/>
    </row>
    <row r="30" spans="1:13" ht="12.95" customHeight="1" thickBot="1">
      <c r="A30" s="52">
        <v>19</v>
      </c>
      <c r="B30" s="55">
        <v>19</v>
      </c>
      <c r="C30" s="58">
        <v>43</v>
      </c>
      <c r="D30" s="57">
        <v>42</v>
      </c>
      <c r="E30" s="57">
        <v>40</v>
      </c>
      <c r="F30" s="57">
        <v>40</v>
      </c>
      <c r="G30" s="58">
        <v>44</v>
      </c>
      <c r="H30" s="57">
        <v>47</v>
      </c>
      <c r="I30" s="57">
        <v>46</v>
      </c>
      <c r="J30" s="57">
        <v>49</v>
      </c>
      <c r="K30" s="59">
        <v>64</v>
      </c>
      <c r="L30" s="60">
        <v>80</v>
      </c>
      <c r="M30" s="47"/>
    </row>
    <row r="31" spans="1:13" ht="12.95" customHeight="1" thickBot="1">
      <c r="A31" s="52">
        <v>20</v>
      </c>
      <c r="B31" s="55">
        <v>20</v>
      </c>
      <c r="C31" s="58">
        <v>44</v>
      </c>
      <c r="D31" s="57">
        <v>44</v>
      </c>
      <c r="E31" s="57">
        <v>42</v>
      </c>
      <c r="F31" s="57">
        <v>41</v>
      </c>
      <c r="G31" s="58">
        <v>45</v>
      </c>
      <c r="H31" s="57">
        <v>48</v>
      </c>
      <c r="I31" s="57">
        <v>47</v>
      </c>
      <c r="J31" s="57">
        <v>50</v>
      </c>
      <c r="K31" s="59">
        <v>66</v>
      </c>
      <c r="L31" s="60">
        <v>82</v>
      </c>
      <c r="M31" s="47"/>
    </row>
    <row r="32" spans="1:13" ht="12.95" customHeight="1" thickBot="1">
      <c r="A32" s="52">
        <v>21</v>
      </c>
      <c r="B32" s="55">
        <v>21</v>
      </c>
      <c r="C32" s="58">
        <v>45</v>
      </c>
      <c r="D32" s="57">
        <v>45</v>
      </c>
      <c r="E32" s="57">
        <v>43</v>
      </c>
      <c r="F32" s="57">
        <v>43</v>
      </c>
      <c r="G32" s="58">
        <v>47</v>
      </c>
      <c r="H32" s="57">
        <v>49</v>
      </c>
      <c r="I32" s="57">
        <v>49</v>
      </c>
      <c r="J32" s="57">
        <v>52</v>
      </c>
      <c r="K32" s="59">
        <v>68</v>
      </c>
      <c r="L32" s="60">
        <v>84</v>
      </c>
      <c r="M32" s="47"/>
    </row>
    <row r="33" spans="1:13" ht="12.95" customHeight="1" thickBot="1">
      <c r="A33" s="52">
        <v>22</v>
      </c>
      <c r="B33" s="57">
        <v>22</v>
      </c>
      <c r="C33" s="58">
        <v>46</v>
      </c>
      <c r="D33" s="57">
        <v>46</v>
      </c>
      <c r="E33" s="57">
        <v>44</v>
      </c>
      <c r="F33" s="57">
        <v>44</v>
      </c>
      <c r="G33" s="58">
        <v>48</v>
      </c>
      <c r="H33" s="57">
        <v>51</v>
      </c>
      <c r="I33" s="57">
        <v>50</v>
      </c>
      <c r="J33" s="57">
        <v>53</v>
      </c>
      <c r="K33" s="59">
        <v>70</v>
      </c>
      <c r="L33" s="60">
        <v>86</v>
      </c>
      <c r="M33" s="47"/>
    </row>
    <row r="34" spans="1:13" ht="12.95" customHeight="1" thickBot="1">
      <c r="A34" s="52">
        <v>23</v>
      </c>
      <c r="B34" s="57">
        <v>23</v>
      </c>
      <c r="C34" s="58">
        <v>47</v>
      </c>
      <c r="D34" s="57">
        <v>47</v>
      </c>
      <c r="E34" s="57">
        <v>46</v>
      </c>
      <c r="F34" s="57">
        <v>45</v>
      </c>
      <c r="G34" s="58">
        <v>49</v>
      </c>
      <c r="H34" s="57">
        <v>52</v>
      </c>
      <c r="I34" s="59">
        <v>51</v>
      </c>
      <c r="J34" s="57">
        <v>54</v>
      </c>
      <c r="K34" s="59">
        <v>72</v>
      </c>
      <c r="L34" s="60">
        <v>88</v>
      </c>
      <c r="M34" s="47"/>
    </row>
    <row r="35" spans="1:13" ht="12.95" customHeight="1" thickBot="1">
      <c r="A35" s="52">
        <v>24</v>
      </c>
      <c r="B35" s="57">
        <v>24</v>
      </c>
      <c r="C35" s="58">
        <v>49</v>
      </c>
      <c r="D35" s="57">
        <v>48</v>
      </c>
      <c r="E35" s="57">
        <v>47</v>
      </c>
      <c r="F35" s="57">
        <v>46</v>
      </c>
      <c r="G35" s="61">
        <v>50</v>
      </c>
      <c r="H35" s="59">
        <v>53</v>
      </c>
      <c r="I35" s="59">
        <v>52</v>
      </c>
      <c r="J35" s="59">
        <v>56</v>
      </c>
      <c r="K35" s="60">
        <v>73</v>
      </c>
      <c r="L35" s="60">
        <v>90</v>
      </c>
      <c r="M35" s="47"/>
    </row>
    <row r="36" spans="1:13" ht="12.95" customHeight="1" thickBot="1">
      <c r="A36" s="52">
        <v>25</v>
      </c>
      <c r="B36" s="57">
        <v>25</v>
      </c>
      <c r="C36" s="58">
        <v>50</v>
      </c>
      <c r="D36" s="57">
        <v>49</v>
      </c>
      <c r="E36" s="57">
        <v>48</v>
      </c>
      <c r="F36" s="57">
        <v>48</v>
      </c>
      <c r="G36" s="61">
        <v>51</v>
      </c>
      <c r="H36" s="59">
        <v>54</v>
      </c>
      <c r="I36" s="59">
        <v>53</v>
      </c>
      <c r="J36" s="59">
        <v>57</v>
      </c>
      <c r="K36" s="60">
        <v>75</v>
      </c>
      <c r="L36" s="60">
        <v>92</v>
      </c>
      <c r="M36" s="47"/>
    </row>
    <row r="37" spans="1:13" ht="12.95" customHeight="1" thickBot="1">
      <c r="A37" s="52">
        <v>26</v>
      </c>
      <c r="B37" s="57">
        <v>26</v>
      </c>
      <c r="C37" s="58">
        <v>51</v>
      </c>
      <c r="D37" s="57">
        <v>50</v>
      </c>
      <c r="E37" s="57">
        <v>50</v>
      </c>
      <c r="F37" s="57">
        <v>49</v>
      </c>
      <c r="G37" s="61">
        <v>52</v>
      </c>
      <c r="H37" s="59">
        <v>55</v>
      </c>
      <c r="I37" s="59">
        <v>54</v>
      </c>
      <c r="J37" s="59">
        <v>59</v>
      </c>
      <c r="K37" s="60">
        <v>77</v>
      </c>
      <c r="L37" s="60">
        <v>94</v>
      </c>
      <c r="M37" s="47"/>
    </row>
    <row r="38" spans="1:13" ht="12.95" customHeight="1" thickBot="1">
      <c r="A38" s="52">
        <v>27</v>
      </c>
      <c r="B38" s="57">
        <v>27</v>
      </c>
      <c r="C38" s="58">
        <v>52</v>
      </c>
      <c r="D38" s="57">
        <v>51</v>
      </c>
      <c r="E38" s="57">
        <v>51</v>
      </c>
      <c r="F38" s="57">
        <v>50</v>
      </c>
      <c r="G38" s="61">
        <v>54</v>
      </c>
      <c r="H38" s="59">
        <v>56</v>
      </c>
      <c r="I38" s="59">
        <v>55</v>
      </c>
      <c r="J38" s="59">
        <v>60</v>
      </c>
      <c r="K38" s="60">
        <v>79</v>
      </c>
      <c r="L38" s="60">
        <v>96</v>
      </c>
      <c r="M38" s="47"/>
    </row>
    <row r="39" spans="1:13" ht="12.95" customHeight="1" thickBot="1">
      <c r="A39" s="52">
        <v>28</v>
      </c>
      <c r="B39" s="57">
        <v>28</v>
      </c>
      <c r="C39" s="58">
        <v>53</v>
      </c>
      <c r="D39" s="57">
        <v>52</v>
      </c>
      <c r="E39" s="57">
        <v>52</v>
      </c>
      <c r="F39" s="57">
        <v>51</v>
      </c>
      <c r="G39" s="61">
        <v>55</v>
      </c>
      <c r="H39" s="59">
        <v>57</v>
      </c>
      <c r="I39" s="59">
        <v>56</v>
      </c>
      <c r="J39" s="59">
        <v>62</v>
      </c>
      <c r="K39" s="60">
        <v>81</v>
      </c>
      <c r="L39" s="60">
        <v>98</v>
      </c>
      <c r="M39" s="47"/>
    </row>
    <row r="40" spans="1:13" ht="12.95" customHeight="1" thickBot="1">
      <c r="A40" s="52">
        <v>29</v>
      </c>
      <c r="B40" s="57">
        <v>29</v>
      </c>
      <c r="C40" s="58">
        <v>54</v>
      </c>
      <c r="D40" s="57">
        <v>53</v>
      </c>
      <c r="E40" s="57">
        <v>53</v>
      </c>
      <c r="F40" s="57">
        <v>53</v>
      </c>
      <c r="G40" s="61">
        <v>56</v>
      </c>
      <c r="H40" s="59">
        <v>58</v>
      </c>
      <c r="I40" s="59">
        <v>57</v>
      </c>
      <c r="J40" s="59">
        <v>63</v>
      </c>
      <c r="K40" s="60">
        <v>83</v>
      </c>
      <c r="L40" s="60">
        <v>99</v>
      </c>
      <c r="M40" s="47"/>
    </row>
    <row r="41" spans="1:13" ht="12.95" customHeight="1" thickBot="1">
      <c r="A41" s="52">
        <v>30</v>
      </c>
      <c r="B41" s="57">
        <v>30</v>
      </c>
      <c r="C41" s="58">
        <v>55</v>
      </c>
      <c r="D41" s="57">
        <v>54</v>
      </c>
      <c r="E41" s="59">
        <v>55</v>
      </c>
      <c r="F41" s="57">
        <v>54</v>
      </c>
      <c r="G41" s="61">
        <v>57</v>
      </c>
      <c r="H41" s="59">
        <v>59</v>
      </c>
      <c r="I41" s="59">
        <v>58</v>
      </c>
      <c r="J41" s="59">
        <v>65</v>
      </c>
      <c r="K41" s="60">
        <v>84</v>
      </c>
      <c r="L41" s="60">
        <v>100</v>
      </c>
      <c r="M41" s="47"/>
    </row>
    <row r="42" spans="1:13" ht="12.95" customHeight="1" thickBot="1">
      <c r="A42" s="52">
        <v>31</v>
      </c>
      <c r="B42" s="57">
        <v>31</v>
      </c>
      <c r="C42" s="61">
        <v>56</v>
      </c>
      <c r="D42" s="59">
        <v>55</v>
      </c>
      <c r="E42" s="59">
        <v>56</v>
      </c>
      <c r="F42" s="57">
        <v>55</v>
      </c>
      <c r="G42" s="61">
        <v>58</v>
      </c>
      <c r="H42" s="59">
        <v>60</v>
      </c>
      <c r="I42" s="59">
        <v>60</v>
      </c>
      <c r="J42" s="59">
        <v>66</v>
      </c>
      <c r="K42" s="60">
        <v>88</v>
      </c>
      <c r="L42" s="60">
        <v>100</v>
      </c>
      <c r="M42" s="47"/>
    </row>
    <row r="43" spans="1:13" ht="12.95" customHeight="1" thickBot="1">
      <c r="A43" s="52">
        <v>32</v>
      </c>
      <c r="B43" s="57">
        <v>32</v>
      </c>
      <c r="C43" s="61">
        <v>57</v>
      </c>
      <c r="D43" s="59">
        <v>56</v>
      </c>
      <c r="E43" s="59">
        <v>57</v>
      </c>
      <c r="F43" s="57">
        <v>56</v>
      </c>
      <c r="G43" s="61">
        <v>60</v>
      </c>
      <c r="H43" s="59">
        <v>61</v>
      </c>
      <c r="I43" s="59">
        <v>61</v>
      </c>
      <c r="J43" s="60">
        <v>68</v>
      </c>
      <c r="K43" s="60">
        <v>91</v>
      </c>
      <c r="L43" s="60">
        <v>100</v>
      </c>
      <c r="M43" s="47"/>
    </row>
    <row r="44" spans="1:13" ht="12.95" customHeight="1" thickBot="1">
      <c r="A44" s="52">
        <v>33</v>
      </c>
      <c r="B44" s="57">
        <v>33</v>
      </c>
      <c r="C44" s="61">
        <v>58</v>
      </c>
      <c r="D44" s="59">
        <v>57</v>
      </c>
      <c r="E44" s="59">
        <v>59</v>
      </c>
      <c r="F44" s="57">
        <v>57</v>
      </c>
      <c r="G44" s="61">
        <v>61</v>
      </c>
      <c r="H44" s="59">
        <v>62</v>
      </c>
      <c r="I44" s="59">
        <v>62</v>
      </c>
      <c r="J44" s="60">
        <v>69</v>
      </c>
      <c r="K44" s="60">
        <v>94</v>
      </c>
      <c r="L44" s="62"/>
      <c r="M44" s="47"/>
    </row>
    <row r="45" spans="1:13" ht="12.95" customHeight="1" thickBot="1">
      <c r="A45" s="52">
        <v>34</v>
      </c>
      <c r="B45" s="57">
        <v>34</v>
      </c>
      <c r="C45" s="61">
        <v>60</v>
      </c>
      <c r="D45" s="59">
        <v>58</v>
      </c>
      <c r="E45" s="59">
        <v>60</v>
      </c>
      <c r="F45" s="59">
        <v>59</v>
      </c>
      <c r="G45" s="61">
        <v>62</v>
      </c>
      <c r="H45" s="59">
        <v>65</v>
      </c>
      <c r="I45" s="59">
        <v>63</v>
      </c>
      <c r="J45" s="60">
        <v>71</v>
      </c>
      <c r="K45" s="60">
        <v>97</v>
      </c>
      <c r="L45" s="62"/>
      <c r="M45" s="47"/>
    </row>
    <row r="46" spans="1:13" ht="12.95" customHeight="1" thickBot="1">
      <c r="A46" s="52">
        <v>35</v>
      </c>
      <c r="B46" s="57">
        <v>35</v>
      </c>
      <c r="C46" s="61">
        <v>61</v>
      </c>
      <c r="D46" s="59">
        <v>59</v>
      </c>
      <c r="E46" s="59">
        <v>61</v>
      </c>
      <c r="F46" s="59">
        <v>60</v>
      </c>
      <c r="G46" s="61">
        <v>63</v>
      </c>
      <c r="H46" s="59">
        <v>67</v>
      </c>
      <c r="I46" s="59">
        <v>64</v>
      </c>
      <c r="J46" s="60">
        <v>72</v>
      </c>
      <c r="K46" s="60">
        <v>100</v>
      </c>
      <c r="L46" s="62"/>
      <c r="M46" s="47"/>
    </row>
    <row r="47" spans="1:13" ht="12.95" customHeight="1" thickBot="1">
      <c r="A47" s="52">
        <v>36</v>
      </c>
      <c r="B47" s="57">
        <v>36</v>
      </c>
      <c r="C47" s="61">
        <v>62</v>
      </c>
      <c r="D47" s="59">
        <v>60</v>
      </c>
      <c r="E47" s="59">
        <v>63</v>
      </c>
      <c r="F47" s="59">
        <v>61</v>
      </c>
      <c r="G47" s="61">
        <v>64</v>
      </c>
      <c r="H47" s="60">
        <v>69</v>
      </c>
      <c r="I47" s="59">
        <v>65</v>
      </c>
      <c r="J47" s="60">
        <v>73</v>
      </c>
      <c r="K47" s="62"/>
      <c r="L47" s="62"/>
      <c r="M47" s="47"/>
    </row>
    <row r="48" spans="1:13" ht="12.95" customHeight="1" thickBot="1">
      <c r="A48" s="52">
        <v>37</v>
      </c>
      <c r="B48" s="57">
        <v>37</v>
      </c>
      <c r="C48" s="61">
        <v>63</v>
      </c>
      <c r="D48" s="59">
        <v>61</v>
      </c>
      <c r="E48" s="59">
        <v>64</v>
      </c>
      <c r="F48" s="59">
        <v>62</v>
      </c>
      <c r="G48" s="61">
        <v>65</v>
      </c>
      <c r="H48" s="60">
        <v>71</v>
      </c>
      <c r="I48" s="59">
        <v>66</v>
      </c>
      <c r="J48" s="60">
        <v>78</v>
      </c>
      <c r="K48" s="62"/>
      <c r="L48" s="62"/>
      <c r="M48" s="47"/>
    </row>
    <row r="49" spans="1:13" ht="12.95" customHeight="1" thickBot="1">
      <c r="A49" s="52">
        <v>38</v>
      </c>
      <c r="B49" s="57">
        <v>38</v>
      </c>
      <c r="C49" s="61">
        <v>64</v>
      </c>
      <c r="D49" s="59">
        <v>62</v>
      </c>
      <c r="E49" s="59">
        <v>65</v>
      </c>
      <c r="F49" s="59">
        <v>64</v>
      </c>
      <c r="G49" s="61">
        <v>67</v>
      </c>
      <c r="H49" s="60">
        <v>74</v>
      </c>
      <c r="I49" s="60">
        <v>67</v>
      </c>
      <c r="J49" s="60">
        <v>82</v>
      </c>
      <c r="K49" s="62"/>
      <c r="L49" s="62"/>
      <c r="M49" s="47"/>
    </row>
    <row r="50" spans="1:13" ht="12.95" customHeight="1" thickBot="1">
      <c r="A50" s="52">
        <v>39</v>
      </c>
      <c r="B50" s="57">
        <v>39</v>
      </c>
      <c r="C50" s="61">
        <v>65</v>
      </c>
      <c r="D50" s="59">
        <v>63</v>
      </c>
      <c r="E50" s="59">
        <v>66</v>
      </c>
      <c r="F50" s="59">
        <v>65</v>
      </c>
      <c r="G50" s="63">
        <v>68</v>
      </c>
      <c r="H50" s="60">
        <v>76</v>
      </c>
      <c r="I50" s="60">
        <v>68</v>
      </c>
      <c r="J50" s="60">
        <v>87</v>
      </c>
      <c r="K50" s="62"/>
      <c r="L50" s="62"/>
      <c r="M50" s="47"/>
    </row>
    <row r="51" spans="1:13" ht="12.95" customHeight="1" thickBot="1">
      <c r="A51" s="52">
        <v>40</v>
      </c>
      <c r="B51" s="57">
        <v>40</v>
      </c>
      <c r="C51" s="61">
        <v>66</v>
      </c>
      <c r="D51" s="59">
        <v>64</v>
      </c>
      <c r="E51" s="59">
        <v>68</v>
      </c>
      <c r="F51" s="59">
        <v>66</v>
      </c>
      <c r="G51" s="63">
        <v>69</v>
      </c>
      <c r="H51" s="60">
        <v>78</v>
      </c>
      <c r="I51" s="60">
        <v>69</v>
      </c>
      <c r="J51" s="60">
        <v>91</v>
      </c>
      <c r="K51" s="62"/>
      <c r="L51" s="62"/>
      <c r="M51" s="47"/>
    </row>
    <row r="52" spans="1:13" ht="12.95" customHeight="1" thickBot="1">
      <c r="A52" s="52">
        <v>41</v>
      </c>
      <c r="B52" s="57">
        <v>41</v>
      </c>
      <c r="C52" s="61">
        <v>67</v>
      </c>
      <c r="D52" s="59">
        <v>65</v>
      </c>
      <c r="E52" s="59">
        <v>69</v>
      </c>
      <c r="F52" s="59">
        <v>67</v>
      </c>
      <c r="G52" s="63">
        <v>70</v>
      </c>
      <c r="H52" s="60">
        <v>80</v>
      </c>
      <c r="I52" s="60">
        <v>74</v>
      </c>
      <c r="J52" s="60">
        <v>96</v>
      </c>
      <c r="K52" s="62"/>
      <c r="L52" s="62"/>
      <c r="M52" s="47"/>
    </row>
    <row r="53" spans="1:13" ht="12.95" customHeight="1" thickBot="1">
      <c r="A53" s="52">
        <v>42</v>
      </c>
      <c r="B53" s="57">
        <v>42</v>
      </c>
      <c r="C53" s="61">
        <v>68</v>
      </c>
      <c r="D53" s="59">
        <v>66</v>
      </c>
      <c r="E53" s="59">
        <v>70</v>
      </c>
      <c r="F53" s="59">
        <v>69</v>
      </c>
      <c r="G53" s="63">
        <v>71</v>
      </c>
      <c r="H53" s="60">
        <v>83</v>
      </c>
      <c r="I53" s="60">
        <v>78</v>
      </c>
      <c r="J53" s="60">
        <v>100</v>
      </c>
      <c r="K53" s="62"/>
      <c r="L53" s="62"/>
      <c r="M53" s="47"/>
    </row>
    <row r="54" spans="1:13" ht="12.95" customHeight="1" thickBot="1">
      <c r="A54" s="52">
        <v>43</v>
      </c>
      <c r="B54" s="57">
        <v>43</v>
      </c>
      <c r="C54" s="61">
        <v>69</v>
      </c>
      <c r="D54" s="60">
        <v>67</v>
      </c>
      <c r="E54" s="60">
        <v>72</v>
      </c>
      <c r="F54" s="59">
        <v>70</v>
      </c>
      <c r="G54" s="63">
        <v>72</v>
      </c>
      <c r="H54" s="60">
        <v>85</v>
      </c>
      <c r="I54" s="60">
        <v>83</v>
      </c>
      <c r="J54" s="62"/>
      <c r="K54" s="62"/>
      <c r="L54" s="62"/>
      <c r="M54" s="47"/>
    </row>
    <row r="55" spans="1:13" ht="12.95" customHeight="1" thickBot="1">
      <c r="A55" s="52">
        <v>44</v>
      </c>
      <c r="B55" s="57">
        <v>44</v>
      </c>
      <c r="C55" s="61">
        <v>71</v>
      </c>
      <c r="D55" s="60">
        <v>68</v>
      </c>
      <c r="E55" s="60">
        <v>73</v>
      </c>
      <c r="F55" s="59">
        <v>71</v>
      </c>
      <c r="G55" s="63">
        <v>75</v>
      </c>
      <c r="H55" s="60">
        <v>87</v>
      </c>
      <c r="I55" s="60">
        <v>87</v>
      </c>
      <c r="J55" s="62"/>
      <c r="K55" s="62"/>
      <c r="L55" s="62"/>
      <c r="M55" s="47"/>
    </row>
    <row r="56" spans="1:13" ht="12.95" customHeight="1" thickBot="1">
      <c r="A56" s="52">
        <v>45</v>
      </c>
      <c r="B56" s="57">
        <v>45</v>
      </c>
      <c r="C56" s="61">
        <v>72</v>
      </c>
      <c r="D56" s="60">
        <v>69</v>
      </c>
      <c r="E56" s="60">
        <v>74</v>
      </c>
      <c r="F56" s="60">
        <v>72</v>
      </c>
      <c r="G56" s="63">
        <v>77</v>
      </c>
      <c r="H56" s="60">
        <v>89</v>
      </c>
      <c r="I56" s="60">
        <v>92</v>
      </c>
      <c r="J56" s="62"/>
      <c r="K56" s="62"/>
      <c r="L56" s="62"/>
      <c r="M56" s="47"/>
    </row>
    <row r="57" spans="1:13" ht="12.95" customHeight="1" thickBot="1">
      <c r="A57" s="52">
        <v>46</v>
      </c>
      <c r="B57" s="57">
        <v>46</v>
      </c>
      <c r="C57" s="63">
        <v>73</v>
      </c>
      <c r="D57" s="60">
        <v>70</v>
      </c>
      <c r="E57" s="60">
        <v>76</v>
      </c>
      <c r="F57" s="60">
        <v>73</v>
      </c>
      <c r="G57" s="63">
        <v>79</v>
      </c>
      <c r="H57" s="60">
        <v>92</v>
      </c>
      <c r="I57" s="60">
        <v>96</v>
      </c>
      <c r="J57" s="62"/>
      <c r="K57" s="62"/>
      <c r="L57" s="62"/>
      <c r="M57" s="47"/>
    </row>
    <row r="58" spans="1:13" ht="12.95" customHeight="1" thickBot="1">
      <c r="A58" s="52">
        <v>47</v>
      </c>
      <c r="B58" s="57">
        <v>47</v>
      </c>
      <c r="C58" s="63">
        <v>74</v>
      </c>
      <c r="D58" s="60">
        <v>71</v>
      </c>
      <c r="E58" s="60">
        <v>77</v>
      </c>
      <c r="F58" s="60">
        <v>76</v>
      </c>
      <c r="G58" s="63">
        <v>82</v>
      </c>
      <c r="H58" s="60">
        <v>94</v>
      </c>
      <c r="I58" s="60">
        <v>100</v>
      </c>
      <c r="J58" s="62"/>
      <c r="K58" s="62"/>
      <c r="L58" s="62"/>
      <c r="M58" s="47"/>
    </row>
    <row r="59" spans="1:13" ht="12.95" customHeight="1" thickBot="1">
      <c r="A59" s="52">
        <v>48</v>
      </c>
      <c r="B59" s="57">
        <v>48</v>
      </c>
      <c r="C59" s="63">
        <v>75</v>
      </c>
      <c r="D59" s="60">
        <v>72</v>
      </c>
      <c r="E59" s="60">
        <v>78</v>
      </c>
      <c r="F59" s="60">
        <v>78</v>
      </c>
      <c r="G59" s="63">
        <v>84</v>
      </c>
      <c r="H59" s="60">
        <v>96</v>
      </c>
      <c r="I59" s="62"/>
      <c r="J59" s="62"/>
      <c r="K59" s="62"/>
      <c r="L59" s="62"/>
      <c r="M59" s="47"/>
    </row>
    <row r="60" spans="1:13" ht="12.95" customHeight="1" thickBot="1">
      <c r="A60" s="52">
        <v>49</v>
      </c>
      <c r="B60" s="57">
        <v>49</v>
      </c>
      <c r="C60" s="63">
        <v>76</v>
      </c>
      <c r="D60" s="60">
        <v>74</v>
      </c>
      <c r="E60" s="60">
        <v>79</v>
      </c>
      <c r="F60" s="60">
        <v>81</v>
      </c>
      <c r="G60" s="63">
        <v>86</v>
      </c>
      <c r="H60" s="60">
        <v>98</v>
      </c>
      <c r="I60" s="62"/>
      <c r="J60" s="62"/>
      <c r="K60" s="62"/>
      <c r="L60" s="62"/>
      <c r="M60" s="47"/>
    </row>
    <row r="61" spans="1:13" ht="12.95" customHeight="1" thickBot="1">
      <c r="A61" s="52">
        <v>50</v>
      </c>
      <c r="B61" s="57">
        <v>50</v>
      </c>
      <c r="C61" s="63">
        <v>77</v>
      </c>
      <c r="D61" s="60">
        <v>76</v>
      </c>
      <c r="E61" s="60">
        <v>82</v>
      </c>
      <c r="F61" s="60">
        <v>83</v>
      </c>
      <c r="G61" s="63">
        <v>89</v>
      </c>
      <c r="H61" s="64">
        <v>100</v>
      </c>
      <c r="I61" s="62"/>
      <c r="J61" s="62"/>
      <c r="K61" s="62"/>
      <c r="L61" s="62"/>
      <c r="M61" s="47"/>
    </row>
    <row r="62" spans="1:13" ht="12.95" customHeight="1" thickBot="1">
      <c r="A62" s="52">
        <v>51</v>
      </c>
      <c r="B62" s="57">
        <v>51</v>
      </c>
      <c r="C62" s="63">
        <v>78</v>
      </c>
      <c r="D62" s="60">
        <v>78</v>
      </c>
      <c r="E62" s="60">
        <v>84</v>
      </c>
      <c r="F62" s="60">
        <v>86</v>
      </c>
      <c r="G62" s="63">
        <v>91</v>
      </c>
      <c r="H62" s="62"/>
      <c r="I62" s="62"/>
      <c r="J62" s="62"/>
      <c r="K62" s="62"/>
      <c r="L62" s="62"/>
      <c r="M62" s="47"/>
    </row>
    <row r="63" spans="1:13" ht="12.95" customHeight="1" thickBot="1">
      <c r="A63" s="52">
        <v>52</v>
      </c>
      <c r="B63" s="57">
        <v>52</v>
      </c>
      <c r="C63" s="63">
        <v>79</v>
      </c>
      <c r="D63" s="60">
        <v>80</v>
      </c>
      <c r="E63" s="60">
        <v>86</v>
      </c>
      <c r="F63" s="60">
        <v>88</v>
      </c>
      <c r="G63" s="63">
        <v>93</v>
      </c>
      <c r="H63" s="62"/>
      <c r="I63" s="62"/>
      <c r="J63" s="62"/>
      <c r="K63" s="62"/>
      <c r="L63" s="62"/>
      <c r="M63" s="47"/>
    </row>
    <row r="64" spans="1:13" ht="12.95" customHeight="1" thickBot="1">
      <c r="A64" s="52">
        <v>53</v>
      </c>
      <c r="B64" s="57">
        <v>53</v>
      </c>
      <c r="C64" s="63">
        <v>80</v>
      </c>
      <c r="D64" s="60">
        <v>82</v>
      </c>
      <c r="E64" s="60">
        <v>88</v>
      </c>
      <c r="F64" s="60">
        <v>91</v>
      </c>
      <c r="G64" s="63">
        <v>96</v>
      </c>
      <c r="H64" s="62"/>
      <c r="I64" s="62"/>
      <c r="J64" s="62"/>
      <c r="K64" s="62"/>
      <c r="L64" s="62"/>
      <c r="M64" s="47"/>
    </row>
    <row r="65" spans="1:13" ht="12.95" customHeight="1" thickBot="1">
      <c r="A65" s="52">
        <v>54</v>
      </c>
      <c r="B65" s="57">
        <v>54</v>
      </c>
      <c r="C65" s="63">
        <v>83</v>
      </c>
      <c r="D65" s="60">
        <v>84</v>
      </c>
      <c r="E65" s="60">
        <v>90</v>
      </c>
      <c r="F65" s="60">
        <v>93</v>
      </c>
      <c r="G65" s="63">
        <v>98</v>
      </c>
      <c r="H65" s="62"/>
      <c r="I65" s="62"/>
      <c r="J65" s="62"/>
      <c r="K65" s="62"/>
      <c r="L65" s="62"/>
      <c r="M65" s="47"/>
    </row>
    <row r="66" spans="1:13" ht="12.95" customHeight="1" thickBot="1">
      <c r="A66" s="52">
        <v>55</v>
      </c>
      <c r="B66" s="57">
        <v>55</v>
      </c>
      <c r="C66" s="63">
        <v>86</v>
      </c>
      <c r="D66" s="60">
        <v>86</v>
      </c>
      <c r="E66" s="60">
        <v>92</v>
      </c>
      <c r="F66" s="60">
        <v>96</v>
      </c>
      <c r="G66" s="63">
        <v>100</v>
      </c>
      <c r="H66" s="62"/>
      <c r="I66" s="62"/>
      <c r="J66" s="62"/>
      <c r="K66" s="62"/>
      <c r="L66" s="62"/>
      <c r="M66" s="47"/>
    </row>
    <row r="67" spans="1:13" ht="12.95" customHeight="1" thickBot="1">
      <c r="A67" s="52">
        <v>56</v>
      </c>
      <c r="B67" s="57">
        <v>56</v>
      </c>
      <c r="C67" s="63">
        <v>89</v>
      </c>
      <c r="D67" s="60">
        <v>88</v>
      </c>
      <c r="E67" s="60">
        <v>94</v>
      </c>
      <c r="F67" s="60">
        <v>98</v>
      </c>
      <c r="G67" s="65"/>
      <c r="H67" s="62"/>
      <c r="I67" s="62"/>
      <c r="J67" s="62"/>
      <c r="K67" s="62"/>
      <c r="L67" s="62"/>
      <c r="M67" s="47"/>
    </row>
    <row r="68" spans="1:13" ht="12.95" customHeight="1" thickBot="1">
      <c r="A68" s="66">
        <v>57</v>
      </c>
      <c r="B68" s="67">
        <v>57</v>
      </c>
      <c r="C68" s="68">
        <v>92</v>
      </c>
      <c r="D68" s="69">
        <v>90</v>
      </c>
      <c r="E68" s="69">
        <v>96</v>
      </c>
      <c r="F68" s="69">
        <v>100</v>
      </c>
      <c r="G68" s="65"/>
      <c r="H68" s="62"/>
      <c r="I68" s="62"/>
      <c r="J68" s="62"/>
      <c r="K68" s="62"/>
      <c r="L68" s="62"/>
      <c r="M68" s="47"/>
    </row>
    <row r="69" spans="1:13" ht="12.95" customHeight="1" thickBot="1">
      <c r="A69" s="52">
        <v>58</v>
      </c>
      <c r="B69" s="57">
        <v>58</v>
      </c>
      <c r="C69" s="63">
        <v>95</v>
      </c>
      <c r="D69" s="60">
        <v>92</v>
      </c>
      <c r="E69" s="60">
        <v>98</v>
      </c>
      <c r="F69" s="62"/>
      <c r="G69" s="65"/>
      <c r="H69" s="62"/>
      <c r="I69" s="62"/>
      <c r="J69" s="62"/>
      <c r="K69" s="62"/>
      <c r="L69" s="62"/>
      <c r="M69" s="47"/>
    </row>
    <row r="70" spans="1:13" ht="12.95" customHeight="1" thickBot="1">
      <c r="A70" s="52">
        <v>59</v>
      </c>
      <c r="B70" s="59">
        <v>59</v>
      </c>
      <c r="C70" s="63">
        <v>98</v>
      </c>
      <c r="D70" s="60">
        <v>94</v>
      </c>
      <c r="E70" s="60">
        <v>100</v>
      </c>
      <c r="F70" s="62"/>
      <c r="G70" s="62"/>
      <c r="H70" s="62"/>
      <c r="I70" s="62"/>
      <c r="J70" s="62"/>
      <c r="K70" s="62"/>
      <c r="L70" s="62"/>
      <c r="M70" s="47"/>
    </row>
    <row r="71" spans="1:13" ht="12.95" customHeight="1" thickBot="1">
      <c r="A71" s="52">
        <v>60</v>
      </c>
      <c r="B71" s="59">
        <v>60</v>
      </c>
      <c r="C71" s="63">
        <v>100</v>
      </c>
      <c r="D71" s="60">
        <v>96</v>
      </c>
      <c r="E71" s="62"/>
      <c r="F71" s="62"/>
      <c r="G71" s="62"/>
      <c r="H71" s="62"/>
      <c r="I71" s="62"/>
      <c r="J71" s="62"/>
      <c r="K71" s="62"/>
      <c r="L71" s="62"/>
      <c r="M71" s="47"/>
    </row>
    <row r="72" spans="1:13" ht="12.95" customHeight="1" thickBot="1">
      <c r="A72" s="52">
        <v>61</v>
      </c>
      <c r="B72" s="59">
        <v>61</v>
      </c>
      <c r="C72" s="70"/>
      <c r="D72" s="60">
        <v>98</v>
      </c>
      <c r="E72" s="62"/>
      <c r="F72" s="62"/>
      <c r="G72" s="62"/>
      <c r="H72" s="62"/>
      <c r="I72" s="62"/>
      <c r="J72" s="62"/>
      <c r="K72" s="62"/>
      <c r="L72" s="62"/>
      <c r="M72" s="47"/>
    </row>
    <row r="73" spans="1:13" ht="12.95" customHeight="1" thickBot="1">
      <c r="A73" s="52">
        <v>62</v>
      </c>
      <c r="B73" s="59">
        <v>62</v>
      </c>
      <c r="C73" s="70"/>
      <c r="D73" s="60">
        <v>100</v>
      </c>
      <c r="E73" s="62"/>
      <c r="F73" s="62"/>
      <c r="G73" s="62"/>
      <c r="H73" s="62"/>
      <c r="I73" s="62"/>
      <c r="J73" s="62"/>
      <c r="K73" s="62"/>
      <c r="L73" s="62"/>
      <c r="M73" s="47"/>
    </row>
    <row r="74" spans="1:13" ht="15.75" thickBot="1">
      <c r="A74" s="71">
        <v>63</v>
      </c>
      <c r="B74" s="72">
        <v>63</v>
      </c>
      <c r="C74" s="73"/>
      <c r="D74" s="73"/>
      <c r="E74" s="73"/>
      <c r="F74" s="73"/>
      <c r="G74" s="73"/>
      <c r="H74" s="73"/>
      <c r="I74" s="73"/>
      <c r="J74" s="73"/>
      <c r="K74" s="73"/>
      <c r="L74" s="74"/>
      <c r="M74" s="47"/>
    </row>
    <row r="75" spans="1:13" ht="15.75" thickBot="1">
      <c r="A75" s="71">
        <v>64</v>
      </c>
      <c r="B75" s="72">
        <v>64</v>
      </c>
      <c r="C75" s="73"/>
      <c r="D75" s="73"/>
      <c r="E75" s="73"/>
      <c r="F75" s="73"/>
      <c r="G75" s="73"/>
      <c r="H75" s="73"/>
      <c r="I75" s="73"/>
      <c r="J75" s="73"/>
      <c r="K75" s="73"/>
      <c r="L75" s="74"/>
      <c r="M75" s="47"/>
    </row>
    <row r="76" spans="1:13" ht="15.75" thickBot="1">
      <c r="A76" s="71">
        <v>65</v>
      </c>
      <c r="B76" s="72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4"/>
      <c r="M76" s="47"/>
    </row>
    <row r="77" spans="1:13" ht="15.75" thickBot="1">
      <c r="A77" s="71">
        <v>66</v>
      </c>
      <c r="B77" s="72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4"/>
      <c r="M77" s="47"/>
    </row>
    <row r="78" spans="1:13" ht="15.75" thickBot="1">
      <c r="A78" s="71">
        <v>67</v>
      </c>
      <c r="B78" s="72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4"/>
      <c r="M78" s="47"/>
    </row>
    <row r="79" spans="1:13" ht="15.75" thickBot="1">
      <c r="A79" s="71">
        <v>68</v>
      </c>
      <c r="B79" s="72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4"/>
      <c r="M79" s="47"/>
    </row>
    <row r="80" spans="1:13" ht="15.75" thickBot="1">
      <c r="A80" s="71">
        <v>69</v>
      </c>
      <c r="B80" s="72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4"/>
      <c r="M80" s="47"/>
    </row>
    <row r="81" spans="1:13" ht="15.75" thickBot="1">
      <c r="A81" s="71">
        <v>70</v>
      </c>
      <c r="B81" s="72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4"/>
      <c r="M81" s="47"/>
    </row>
    <row r="82" spans="1:13" ht="15.75" thickBot="1">
      <c r="A82" s="71">
        <v>71</v>
      </c>
      <c r="B82" s="72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4"/>
      <c r="M82" s="47"/>
    </row>
    <row r="83" spans="1:13" ht="15.75" thickBot="1">
      <c r="A83" s="71">
        <v>72</v>
      </c>
      <c r="B83" s="72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4"/>
      <c r="M83" s="47"/>
    </row>
    <row r="84" spans="1:13" ht="15.75" thickBot="1">
      <c r="A84" s="71">
        <v>73</v>
      </c>
      <c r="B84" s="72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4"/>
      <c r="M84" s="47"/>
    </row>
    <row r="85" spans="1:13" ht="15.75" thickBot="1">
      <c r="A85" s="71">
        <v>74</v>
      </c>
      <c r="B85" s="72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4"/>
      <c r="M85" s="47"/>
    </row>
    <row r="86" spans="1:13" ht="15.75" thickBot="1">
      <c r="A86" s="71">
        <v>75</v>
      </c>
      <c r="B86" s="72">
        <v>75</v>
      </c>
      <c r="C86" s="73"/>
      <c r="D86" s="73"/>
      <c r="E86" s="73"/>
      <c r="F86" s="73"/>
      <c r="G86" s="73"/>
      <c r="H86" s="73"/>
      <c r="I86" s="73"/>
      <c r="J86" s="73"/>
      <c r="K86" s="73"/>
      <c r="L86" s="74"/>
      <c r="M86" s="47"/>
    </row>
    <row r="87" spans="1:13" ht="15.75" thickBot="1">
      <c r="A87" s="71">
        <v>76</v>
      </c>
      <c r="B87" s="72">
        <v>76</v>
      </c>
      <c r="C87" s="73"/>
      <c r="D87" s="73"/>
      <c r="E87" s="73"/>
      <c r="F87" s="73"/>
      <c r="G87" s="73"/>
      <c r="H87" s="73"/>
      <c r="I87" s="73"/>
      <c r="J87" s="73"/>
      <c r="K87" s="73"/>
      <c r="L87" s="74"/>
      <c r="M87" s="47"/>
    </row>
    <row r="88" spans="1:13" ht="15.75" thickBot="1">
      <c r="A88" s="71">
        <v>77</v>
      </c>
      <c r="B88" s="72">
        <v>77</v>
      </c>
      <c r="C88" s="73"/>
      <c r="D88" s="73"/>
      <c r="E88" s="73"/>
      <c r="F88" s="73"/>
      <c r="G88" s="73"/>
      <c r="H88" s="73"/>
      <c r="I88" s="73"/>
      <c r="J88" s="73"/>
      <c r="K88" s="73"/>
      <c r="L88" s="74"/>
      <c r="M88" s="47"/>
    </row>
    <row r="89" spans="1:13" ht="15.75" thickBot="1">
      <c r="A89" s="71">
        <v>78</v>
      </c>
      <c r="B89" s="72">
        <v>78</v>
      </c>
      <c r="C89" s="73"/>
      <c r="D89" s="73"/>
      <c r="E89" s="73"/>
      <c r="F89" s="73"/>
      <c r="G89" s="73"/>
      <c r="H89" s="73"/>
      <c r="I89" s="73"/>
      <c r="J89" s="73"/>
      <c r="K89" s="73"/>
      <c r="L89" s="74"/>
      <c r="M89" s="47"/>
    </row>
    <row r="90" spans="1:13" ht="15.75" thickBot="1">
      <c r="A90" s="71">
        <v>79</v>
      </c>
      <c r="B90" s="72">
        <v>79</v>
      </c>
      <c r="C90" s="73"/>
      <c r="D90" s="73"/>
      <c r="E90" s="73"/>
      <c r="F90" s="73"/>
      <c r="G90" s="73"/>
      <c r="H90" s="73"/>
      <c r="I90" s="73"/>
      <c r="J90" s="73"/>
      <c r="K90" s="73"/>
      <c r="L90" s="74"/>
      <c r="M90" s="47"/>
    </row>
    <row r="91" spans="1:13" ht="15.75" thickBot="1">
      <c r="A91" s="71">
        <v>80</v>
      </c>
      <c r="B91" s="72">
        <v>80</v>
      </c>
      <c r="C91" s="73"/>
      <c r="D91" s="73"/>
      <c r="E91" s="73"/>
      <c r="F91" s="73"/>
      <c r="G91" s="73"/>
      <c r="H91" s="73"/>
      <c r="I91" s="73"/>
      <c r="J91" s="73"/>
      <c r="K91" s="73"/>
      <c r="L91" s="74"/>
      <c r="M91" s="47"/>
    </row>
    <row r="92" spans="1:13" ht="15.75" thickBot="1">
      <c r="A92" s="71">
        <v>81</v>
      </c>
      <c r="B92" s="72">
        <v>81</v>
      </c>
      <c r="C92" s="73"/>
      <c r="D92" s="73"/>
      <c r="E92" s="73"/>
      <c r="F92" s="73"/>
      <c r="G92" s="73"/>
      <c r="H92" s="73"/>
      <c r="I92" s="73"/>
      <c r="J92" s="73"/>
      <c r="K92" s="73"/>
      <c r="L92" s="74"/>
      <c r="M92" s="47"/>
    </row>
    <row r="93" spans="1:13" ht="15.75" thickBot="1">
      <c r="A93" s="71">
        <v>82</v>
      </c>
      <c r="B93" s="72">
        <v>82</v>
      </c>
      <c r="C93" s="73"/>
      <c r="D93" s="73"/>
      <c r="E93" s="73"/>
      <c r="F93" s="73"/>
      <c r="G93" s="73"/>
      <c r="H93" s="73"/>
      <c r="I93" s="73"/>
      <c r="J93" s="73"/>
      <c r="K93" s="73"/>
      <c r="L93" s="74"/>
      <c r="M93" s="47"/>
    </row>
    <row r="94" spans="1:13" ht="15.75" thickBot="1">
      <c r="A94" s="71">
        <v>83</v>
      </c>
      <c r="B94" s="72">
        <v>83</v>
      </c>
      <c r="C94" s="73"/>
      <c r="D94" s="73"/>
      <c r="E94" s="73"/>
      <c r="F94" s="73"/>
      <c r="G94" s="73"/>
      <c r="H94" s="73"/>
      <c r="I94" s="73"/>
      <c r="J94" s="73"/>
      <c r="K94" s="73"/>
      <c r="L94" s="74"/>
      <c r="M94" s="47"/>
    </row>
    <row r="95" spans="1:13" ht="15.75" thickBot="1">
      <c r="A95" s="71">
        <v>84</v>
      </c>
      <c r="B95" s="75">
        <v>84</v>
      </c>
      <c r="C95" s="73"/>
      <c r="D95" s="73"/>
      <c r="E95" s="73"/>
      <c r="F95" s="73"/>
      <c r="G95" s="73"/>
      <c r="H95" s="73"/>
      <c r="I95" s="73"/>
      <c r="J95" s="73"/>
      <c r="K95" s="73"/>
      <c r="L95" s="74"/>
      <c r="M95" s="47"/>
    </row>
    <row r="96" spans="1:13" ht="15.75" thickBot="1">
      <c r="A96" s="71">
        <v>85</v>
      </c>
      <c r="B96" s="75">
        <v>85</v>
      </c>
      <c r="C96" s="73"/>
      <c r="D96" s="73"/>
      <c r="E96" s="73"/>
      <c r="F96" s="73"/>
      <c r="G96" s="73"/>
      <c r="H96" s="73"/>
      <c r="I96" s="73"/>
      <c r="J96" s="73"/>
      <c r="K96" s="73"/>
      <c r="L96" s="74"/>
      <c r="M96" s="47"/>
    </row>
    <row r="97" spans="1:13" ht="15.75" thickBot="1">
      <c r="A97" s="71">
        <v>86</v>
      </c>
      <c r="B97" s="75">
        <v>86</v>
      </c>
      <c r="C97" s="73"/>
      <c r="D97" s="73"/>
      <c r="E97" s="73"/>
      <c r="F97" s="73"/>
      <c r="G97" s="73"/>
      <c r="H97" s="73"/>
      <c r="I97" s="73"/>
      <c r="J97" s="73"/>
      <c r="K97" s="73"/>
      <c r="L97" s="74"/>
      <c r="M97" s="47"/>
    </row>
    <row r="98" spans="1:13" ht="15.75" thickBot="1">
      <c r="A98" s="71">
        <v>87</v>
      </c>
      <c r="B98" s="75">
        <v>87</v>
      </c>
      <c r="C98" s="73"/>
      <c r="D98" s="73"/>
      <c r="E98" s="73"/>
      <c r="F98" s="73"/>
      <c r="G98" s="73"/>
      <c r="H98" s="73"/>
      <c r="I98" s="73"/>
      <c r="J98" s="73"/>
      <c r="K98" s="73"/>
      <c r="L98" s="74"/>
      <c r="M98" s="47"/>
    </row>
    <row r="99" spans="1:13" ht="15.75" thickBot="1">
      <c r="A99" s="71">
        <v>88</v>
      </c>
      <c r="B99" s="75">
        <v>88</v>
      </c>
      <c r="C99" s="73"/>
      <c r="D99" s="73"/>
      <c r="E99" s="73"/>
      <c r="F99" s="73"/>
      <c r="G99" s="73"/>
      <c r="H99" s="73"/>
      <c r="I99" s="73"/>
      <c r="J99" s="73"/>
      <c r="K99" s="73"/>
      <c r="L99" s="74"/>
      <c r="M99" s="47"/>
    </row>
    <row r="100" spans="1:13" ht="15.75" thickBot="1">
      <c r="A100" s="71">
        <v>89</v>
      </c>
      <c r="B100" s="75">
        <v>89</v>
      </c>
      <c r="C100" s="73"/>
      <c r="D100" s="73"/>
      <c r="E100" s="73"/>
      <c r="F100" s="73"/>
      <c r="G100" s="73"/>
      <c r="H100" s="73"/>
      <c r="I100" s="73"/>
      <c r="J100" s="73"/>
      <c r="K100" s="73"/>
      <c r="L100" s="74"/>
      <c r="M100" s="47"/>
    </row>
    <row r="101" spans="1:13" ht="15.75" thickBot="1">
      <c r="A101" s="71">
        <v>90</v>
      </c>
      <c r="B101" s="75">
        <v>90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4"/>
      <c r="M101" s="47"/>
    </row>
    <row r="102" spans="1:13" ht="15.75" thickBot="1">
      <c r="A102" s="71">
        <v>91</v>
      </c>
      <c r="B102" s="75">
        <v>91</v>
      </c>
      <c r="C102" s="73"/>
      <c r="D102" s="73"/>
      <c r="E102" s="73"/>
      <c r="F102" s="73"/>
      <c r="G102" s="73"/>
      <c r="H102" s="73"/>
      <c r="I102" s="73"/>
      <c r="J102" s="73"/>
      <c r="K102" s="73"/>
      <c r="L102" s="74"/>
      <c r="M102" s="47"/>
    </row>
    <row r="103" spans="1:13" ht="15.75" thickBot="1">
      <c r="A103" s="71">
        <v>92</v>
      </c>
      <c r="B103" s="75">
        <v>92</v>
      </c>
      <c r="C103" s="73"/>
      <c r="D103" s="73"/>
      <c r="E103" s="73"/>
      <c r="F103" s="73"/>
      <c r="G103" s="73"/>
      <c r="H103" s="73"/>
      <c r="I103" s="73"/>
      <c r="J103" s="73"/>
      <c r="K103" s="73"/>
      <c r="L103" s="74"/>
      <c r="M103" s="47"/>
    </row>
    <row r="104" spans="1:13" ht="15.75" thickBot="1">
      <c r="A104" s="71">
        <v>93</v>
      </c>
      <c r="B104" s="75">
        <v>93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4"/>
      <c r="M104" s="47"/>
    </row>
    <row r="105" spans="1:13" ht="15.75" thickBot="1">
      <c r="A105" s="71">
        <v>94</v>
      </c>
      <c r="B105" s="75">
        <v>94</v>
      </c>
      <c r="C105" s="73"/>
      <c r="D105" s="73"/>
      <c r="E105" s="73"/>
      <c r="F105" s="73"/>
      <c r="G105" s="73"/>
      <c r="H105" s="73"/>
      <c r="I105" s="73"/>
      <c r="J105" s="73"/>
      <c r="K105" s="73"/>
      <c r="L105" s="74"/>
      <c r="M105" s="47"/>
    </row>
    <row r="106" spans="1:13" ht="15.75" thickBot="1">
      <c r="A106" s="71">
        <v>95</v>
      </c>
      <c r="B106" s="75">
        <v>95</v>
      </c>
      <c r="C106" s="73"/>
      <c r="D106" s="73"/>
      <c r="E106" s="73"/>
      <c r="F106" s="73"/>
      <c r="G106" s="73"/>
      <c r="H106" s="73"/>
      <c r="I106" s="73"/>
      <c r="J106" s="73"/>
      <c r="K106" s="73"/>
      <c r="L106" s="74"/>
      <c r="M106" s="47"/>
    </row>
    <row r="107" spans="1:13" ht="15.75" thickBot="1">
      <c r="A107" s="71">
        <v>96</v>
      </c>
      <c r="B107" s="75">
        <v>96</v>
      </c>
      <c r="C107" s="73"/>
      <c r="D107" s="73"/>
      <c r="E107" s="73"/>
      <c r="F107" s="73"/>
      <c r="G107" s="73"/>
      <c r="H107" s="73"/>
      <c r="I107" s="73"/>
      <c r="J107" s="73"/>
      <c r="K107" s="73"/>
      <c r="L107" s="74"/>
      <c r="M107" s="47"/>
    </row>
    <row r="108" spans="1:13" ht="15.75" thickBot="1">
      <c r="A108" s="71">
        <v>97</v>
      </c>
      <c r="B108" s="75">
        <v>97</v>
      </c>
      <c r="C108" s="73"/>
      <c r="D108" s="73"/>
      <c r="E108" s="73"/>
      <c r="F108" s="73"/>
      <c r="G108" s="73"/>
      <c r="H108" s="73"/>
      <c r="I108" s="73"/>
      <c r="J108" s="73"/>
      <c r="K108" s="73"/>
      <c r="L108" s="74"/>
      <c r="M108" s="47"/>
    </row>
    <row r="109" spans="1:13" ht="15.75" thickBot="1">
      <c r="A109" s="71">
        <v>98</v>
      </c>
      <c r="B109" s="75">
        <v>98</v>
      </c>
      <c r="C109" s="73"/>
      <c r="D109" s="73"/>
      <c r="E109" s="73"/>
      <c r="F109" s="73"/>
      <c r="G109" s="73"/>
      <c r="H109" s="73"/>
      <c r="I109" s="73"/>
      <c r="J109" s="73"/>
      <c r="K109" s="73"/>
      <c r="L109" s="74"/>
      <c r="M109" s="47"/>
    </row>
    <row r="110" spans="1:13" ht="15.75" thickBot="1">
      <c r="A110" s="71">
        <v>99</v>
      </c>
      <c r="B110" s="75">
        <v>99</v>
      </c>
      <c r="C110" s="73"/>
      <c r="D110" s="73"/>
      <c r="E110" s="73"/>
      <c r="F110" s="73"/>
      <c r="G110" s="73"/>
      <c r="H110" s="73"/>
      <c r="I110" s="73"/>
      <c r="J110" s="73"/>
      <c r="K110" s="73"/>
      <c r="L110" s="74"/>
      <c r="M110" s="47"/>
    </row>
    <row r="111" spans="1:13" ht="15.75" thickBot="1">
      <c r="A111" s="71">
        <v>100</v>
      </c>
      <c r="B111" s="75">
        <v>100</v>
      </c>
      <c r="C111" s="73"/>
      <c r="D111" s="73"/>
      <c r="E111" s="73"/>
      <c r="F111" s="73"/>
      <c r="G111" s="73"/>
      <c r="H111" s="73"/>
      <c r="I111" s="73"/>
      <c r="J111" s="73"/>
      <c r="K111" s="73"/>
      <c r="L111" s="74"/>
      <c r="M111" s="47" t="s">
        <v>105</v>
      </c>
    </row>
  </sheetData>
  <autoFilter ref="A9:M111"/>
  <mergeCells count="2">
    <mergeCell ref="A8:A9"/>
    <mergeCell ref="B8:L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31"/>
  <sheetViews>
    <sheetView zoomScale="120" zoomScaleNormal="120" workbookViewId="0">
      <pane xSplit="6" ySplit="3" topLeftCell="G13" activePane="bottomRight" state="frozen"/>
      <selection pane="topRight" activeCell="G1" sqref="G1"/>
      <selection pane="bottomLeft" activeCell="A4" sqref="A4"/>
      <selection pane="bottomRight" activeCell="B26" sqref="B26"/>
    </sheetView>
  </sheetViews>
  <sheetFormatPr defaultRowHeight="15"/>
  <cols>
    <col min="1" max="1" width="5.7109375" customWidth="1"/>
    <col min="2" max="2" width="35.140625" customWidth="1"/>
    <col min="3" max="3" width="0.7109375" customWidth="1"/>
    <col min="4" max="4" width="0.5703125" customWidth="1"/>
    <col min="5" max="5" width="0.140625" customWidth="1"/>
    <col min="6" max="6" width="0.5703125" customWidth="1"/>
    <col min="7" max="7" width="7" customWidth="1"/>
    <col min="8" max="9" width="5" customWidth="1"/>
    <col min="10" max="10" width="5.7109375" customWidth="1"/>
    <col min="11" max="11" width="7.140625" customWidth="1"/>
    <col min="12" max="12" width="5.140625" customWidth="1"/>
    <col min="13" max="13" width="5.28515625" customWidth="1"/>
    <col min="14" max="14" width="4.140625" customWidth="1"/>
    <col min="15" max="15" width="4.42578125" customWidth="1"/>
    <col min="16" max="16" width="4.28515625" customWidth="1"/>
    <col min="17" max="17" width="4.42578125" customWidth="1"/>
    <col min="18" max="18" width="5.5703125" customWidth="1"/>
    <col min="19" max="19" width="5.7109375" customWidth="1"/>
    <col min="20" max="20" width="4.5703125" customWidth="1"/>
    <col min="21" max="21" width="3.85546875" customWidth="1"/>
    <col min="22" max="22" width="5.140625" customWidth="1"/>
    <col min="23" max="23" width="3.42578125" customWidth="1"/>
    <col min="24" max="24" width="7.140625" customWidth="1"/>
    <col min="25" max="25" width="4.42578125" customWidth="1"/>
    <col min="26" max="26" width="4.140625" customWidth="1"/>
    <col min="27" max="27" width="7" customWidth="1"/>
    <col min="28" max="28" width="7.28515625" customWidth="1"/>
    <col min="29" max="29" width="0.28515625" hidden="1" customWidth="1"/>
    <col min="30" max="30" width="0.5703125" hidden="1" customWidth="1"/>
    <col min="31" max="31" width="0.42578125" hidden="1" customWidth="1"/>
    <col min="32" max="32" width="0.28515625" hidden="1" customWidth="1"/>
    <col min="33" max="33" width="0.7109375" hidden="1" customWidth="1"/>
    <col min="34" max="34" width="5.140625" customWidth="1"/>
    <col min="35" max="35" width="4.28515625" customWidth="1"/>
    <col min="36" max="36" width="5.7109375" customWidth="1"/>
    <col min="37" max="37" width="7" customWidth="1"/>
    <col min="38" max="38" width="5.140625" customWidth="1"/>
    <col min="39" max="39" width="5.28515625" customWidth="1"/>
    <col min="40" max="40" width="6" customWidth="1"/>
    <col min="41" max="41" width="8.28515625" customWidth="1"/>
    <col min="42" max="42" width="4.7109375" customWidth="1"/>
    <col min="43" max="43" width="5" customWidth="1"/>
    <col min="44" max="44" width="7.7109375" customWidth="1"/>
  </cols>
  <sheetData>
    <row r="1" spans="1:44" ht="19.149999999999999" customHeight="1">
      <c r="A1" s="270" t="s">
        <v>163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87"/>
      <c r="AQ1" s="87"/>
      <c r="AR1" s="87"/>
    </row>
    <row r="2" spans="1:44" ht="59.45" customHeight="1">
      <c r="A2" s="271" t="s">
        <v>0</v>
      </c>
      <c r="B2" s="272" t="s">
        <v>22</v>
      </c>
      <c r="C2" s="272" t="s">
        <v>164</v>
      </c>
      <c r="D2" s="88"/>
      <c r="E2" s="271" t="s">
        <v>109</v>
      </c>
      <c r="F2" s="271" t="s">
        <v>110</v>
      </c>
      <c r="G2" s="273" t="s">
        <v>23</v>
      </c>
      <c r="H2" s="125" t="s">
        <v>52</v>
      </c>
      <c r="I2" s="125" t="s">
        <v>112</v>
      </c>
      <c r="J2" s="125" t="s">
        <v>165</v>
      </c>
      <c r="K2" s="126" t="s">
        <v>24</v>
      </c>
      <c r="L2" s="127" t="s">
        <v>112</v>
      </c>
      <c r="M2" s="127" t="s">
        <v>165</v>
      </c>
      <c r="N2" s="126"/>
      <c r="O2" s="273" t="s">
        <v>25</v>
      </c>
      <c r="P2" s="125" t="s">
        <v>52</v>
      </c>
      <c r="Q2" s="125" t="s">
        <v>112</v>
      </c>
      <c r="R2" s="125" t="s">
        <v>165</v>
      </c>
      <c r="S2" s="274" t="s">
        <v>26</v>
      </c>
      <c r="T2" s="127" t="s">
        <v>52</v>
      </c>
      <c r="U2" s="127" t="s">
        <v>112</v>
      </c>
      <c r="V2" s="127" t="s">
        <v>165</v>
      </c>
      <c r="W2" s="274" t="s">
        <v>27</v>
      </c>
      <c r="X2" s="273" t="s">
        <v>28</v>
      </c>
      <c r="Y2" s="125" t="s">
        <v>52</v>
      </c>
      <c r="Z2" s="125" t="s">
        <v>112</v>
      </c>
      <c r="AA2" s="125" t="s">
        <v>165</v>
      </c>
      <c r="AB2" s="274" t="s">
        <v>29</v>
      </c>
      <c r="AC2" s="274" t="s">
        <v>30</v>
      </c>
      <c r="AD2" s="274" t="s">
        <v>31</v>
      </c>
      <c r="AE2" s="274"/>
      <c r="AF2" s="126" t="s">
        <v>32</v>
      </c>
      <c r="AG2" s="126" t="s">
        <v>33</v>
      </c>
      <c r="AH2" s="127" t="s">
        <v>52</v>
      </c>
      <c r="AI2" s="127" t="s">
        <v>112</v>
      </c>
      <c r="AJ2" s="127" t="s">
        <v>165</v>
      </c>
      <c r="AK2" s="273" t="s">
        <v>34</v>
      </c>
      <c r="AL2" s="125" t="s">
        <v>52</v>
      </c>
      <c r="AM2" s="125" t="s">
        <v>112</v>
      </c>
      <c r="AN2" s="125" t="s">
        <v>165</v>
      </c>
      <c r="AO2" s="269" t="s">
        <v>35</v>
      </c>
      <c r="AP2" s="127" t="s">
        <v>52</v>
      </c>
      <c r="AQ2" s="127" t="s">
        <v>112</v>
      </c>
      <c r="AR2" s="127" t="s">
        <v>165</v>
      </c>
    </row>
    <row r="3" spans="1:44" ht="15.6" customHeight="1">
      <c r="A3" s="271"/>
      <c r="B3" s="272"/>
      <c r="C3" s="272"/>
      <c r="D3" s="88"/>
      <c r="E3" s="271"/>
      <c r="F3" s="271"/>
      <c r="G3" s="273"/>
      <c r="H3" s="128" t="s">
        <v>166</v>
      </c>
      <c r="I3" s="128" t="s">
        <v>166</v>
      </c>
      <c r="J3" s="128" t="s">
        <v>167</v>
      </c>
      <c r="K3" s="129" t="s">
        <v>36</v>
      </c>
      <c r="L3" s="130" t="s">
        <v>166</v>
      </c>
      <c r="M3" s="130" t="s">
        <v>167</v>
      </c>
      <c r="N3" s="129" t="s">
        <v>37</v>
      </c>
      <c r="O3" s="273"/>
      <c r="P3" s="131"/>
      <c r="Q3" s="131"/>
      <c r="R3" s="131"/>
      <c r="S3" s="274"/>
      <c r="T3" s="126"/>
      <c r="U3" s="126"/>
      <c r="V3" s="126"/>
      <c r="W3" s="274"/>
      <c r="X3" s="273"/>
      <c r="Y3" s="131"/>
      <c r="Z3" s="131"/>
      <c r="AA3" s="131"/>
      <c r="AB3" s="274"/>
      <c r="AC3" s="274"/>
      <c r="AD3" s="129" t="s">
        <v>37</v>
      </c>
      <c r="AE3" s="129" t="s">
        <v>38</v>
      </c>
      <c r="AF3" s="129" t="s">
        <v>37</v>
      </c>
      <c r="AG3" s="129" t="s">
        <v>37</v>
      </c>
      <c r="AH3" s="129"/>
      <c r="AI3" s="129"/>
      <c r="AJ3" s="129"/>
      <c r="AK3" s="273"/>
      <c r="AL3" s="131"/>
      <c r="AM3" s="131"/>
      <c r="AN3" s="131"/>
      <c r="AO3" s="269"/>
      <c r="AP3" s="132"/>
      <c r="AQ3" s="132"/>
      <c r="AR3" s="132"/>
    </row>
    <row r="4" spans="1:44" ht="13.15" customHeight="1">
      <c r="A4" s="2">
        <v>1</v>
      </c>
      <c r="B4" s="133" t="s">
        <v>168</v>
      </c>
      <c r="C4" s="134">
        <v>8212</v>
      </c>
      <c r="D4" s="134">
        <v>299976</v>
      </c>
      <c r="E4" s="135">
        <v>36218</v>
      </c>
      <c r="F4" s="2" t="s">
        <v>169</v>
      </c>
      <c r="G4" s="2">
        <v>44</v>
      </c>
      <c r="H4" s="136">
        <v>3</v>
      </c>
      <c r="I4" s="136">
        <v>5</v>
      </c>
      <c r="J4" s="2">
        <f>H4-I4</f>
        <v>-2</v>
      </c>
      <c r="K4" s="2">
        <v>3</v>
      </c>
      <c r="L4" s="2">
        <v>4</v>
      </c>
      <c r="M4" s="2">
        <f>K4-L4</f>
        <v>-1</v>
      </c>
      <c r="N4" s="2"/>
      <c r="O4" s="2"/>
      <c r="P4" s="136"/>
      <c r="Q4" s="136"/>
      <c r="R4" s="136"/>
      <c r="S4" s="2"/>
      <c r="T4" s="2"/>
      <c r="U4" s="2"/>
      <c r="V4" s="2"/>
      <c r="W4" s="2"/>
      <c r="X4" s="2">
        <v>25</v>
      </c>
      <c r="Y4" s="2">
        <v>2</v>
      </c>
      <c r="Z4" s="2">
        <v>5</v>
      </c>
      <c r="AA4" s="2">
        <f>Y4-Z4</f>
        <v>-3</v>
      </c>
      <c r="AB4" s="2"/>
      <c r="AC4" s="2"/>
      <c r="AD4" s="2"/>
      <c r="AE4" s="2"/>
      <c r="AF4" s="2"/>
      <c r="AG4" s="2"/>
      <c r="AH4" s="2"/>
      <c r="AI4" s="2"/>
      <c r="AJ4" s="2"/>
      <c r="AK4" s="2">
        <v>16</v>
      </c>
      <c r="AL4" s="2">
        <v>2</v>
      </c>
      <c r="AM4" s="2">
        <v>5</v>
      </c>
      <c r="AN4" s="2">
        <f>AL4-AM4</f>
        <v>-3</v>
      </c>
      <c r="AO4" s="2"/>
      <c r="AP4" s="2"/>
      <c r="AQ4" s="2"/>
      <c r="AR4" s="2"/>
    </row>
    <row r="5" spans="1:44" ht="13.15" customHeight="1">
      <c r="A5" s="2">
        <v>2</v>
      </c>
      <c r="B5" s="133" t="s">
        <v>170</v>
      </c>
      <c r="C5" s="134">
        <v>8212</v>
      </c>
      <c r="D5" s="134">
        <v>299281</v>
      </c>
      <c r="E5" s="135">
        <v>36028</v>
      </c>
      <c r="F5" s="2" t="s">
        <v>171</v>
      </c>
      <c r="G5" s="2">
        <v>65</v>
      </c>
      <c r="H5" s="136">
        <v>4</v>
      </c>
      <c r="I5" s="136">
        <v>5</v>
      </c>
      <c r="J5" s="2">
        <f t="shared" ref="J5:J24" si="0">H5-I5</f>
        <v>-1</v>
      </c>
      <c r="K5" s="2">
        <v>4</v>
      </c>
      <c r="L5" s="2">
        <v>5</v>
      </c>
      <c r="M5" s="2">
        <f t="shared" ref="M5:M24" si="1">K5-L5</f>
        <v>-1</v>
      </c>
      <c r="N5" s="2"/>
      <c r="O5" s="2"/>
      <c r="P5" s="136"/>
      <c r="Q5" s="136"/>
      <c r="R5" s="13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>
        <v>49</v>
      </c>
      <c r="AL5" s="2">
        <v>3</v>
      </c>
      <c r="AM5" s="2">
        <v>5</v>
      </c>
      <c r="AN5" s="2">
        <f t="shared" ref="AN5:AN22" si="2">AL5-AM5</f>
        <v>-2</v>
      </c>
      <c r="AO5" s="2">
        <v>40</v>
      </c>
      <c r="AP5" s="2">
        <v>3</v>
      </c>
      <c r="AQ5" s="2">
        <v>5</v>
      </c>
      <c r="AR5" s="2">
        <f>AP5-AQ5</f>
        <v>-2</v>
      </c>
    </row>
    <row r="6" spans="1:44" ht="13.15" customHeight="1">
      <c r="A6" s="2">
        <v>3</v>
      </c>
      <c r="B6" s="133" t="s">
        <v>172</v>
      </c>
      <c r="C6" s="134">
        <v>8212</v>
      </c>
      <c r="D6" s="134">
        <v>268375</v>
      </c>
      <c r="E6" s="135">
        <v>36121</v>
      </c>
      <c r="F6" s="2" t="s">
        <v>173</v>
      </c>
      <c r="G6" s="2">
        <v>61</v>
      </c>
      <c r="H6" s="136">
        <v>4</v>
      </c>
      <c r="I6" s="136">
        <v>5</v>
      </c>
      <c r="J6" s="2">
        <f t="shared" si="0"/>
        <v>-1</v>
      </c>
      <c r="K6" s="2">
        <v>4</v>
      </c>
      <c r="L6" s="2">
        <v>4</v>
      </c>
      <c r="M6" s="2">
        <f t="shared" si="1"/>
        <v>0</v>
      </c>
      <c r="N6" s="2"/>
      <c r="O6" s="2"/>
      <c r="P6" s="136"/>
      <c r="Q6" s="136"/>
      <c r="R6" s="136"/>
      <c r="S6" s="2"/>
      <c r="T6" s="2"/>
      <c r="U6" s="2"/>
      <c r="V6" s="2"/>
      <c r="W6" s="2"/>
      <c r="X6" s="2"/>
      <c r="Y6" s="2"/>
      <c r="Z6" s="2"/>
      <c r="AA6" s="2"/>
      <c r="AB6" s="2">
        <v>25</v>
      </c>
      <c r="AC6" s="2"/>
      <c r="AD6" s="2"/>
      <c r="AE6" s="2"/>
      <c r="AF6" s="2"/>
      <c r="AG6" s="2"/>
      <c r="AH6" s="2">
        <v>2</v>
      </c>
      <c r="AI6" s="2">
        <v>5</v>
      </c>
      <c r="AJ6" s="2">
        <f>AH6-AI6</f>
        <v>-3</v>
      </c>
      <c r="AK6" s="2">
        <v>49</v>
      </c>
      <c r="AL6" s="2">
        <v>3</v>
      </c>
      <c r="AM6" s="2">
        <v>5</v>
      </c>
      <c r="AN6" s="2">
        <f t="shared" si="2"/>
        <v>-2</v>
      </c>
      <c r="AO6" s="2">
        <v>32</v>
      </c>
      <c r="AP6" s="2">
        <v>3</v>
      </c>
      <c r="AQ6" s="2">
        <v>5</v>
      </c>
      <c r="AR6" s="2">
        <f>AP6-AQ6</f>
        <v>-2</v>
      </c>
    </row>
    <row r="7" spans="1:44" ht="13.15" customHeight="1">
      <c r="A7" s="2">
        <v>4</v>
      </c>
      <c r="B7" s="133" t="s">
        <v>174</v>
      </c>
      <c r="C7" s="134">
        <v>8213</v>
      </c>
      <c r="D7" s="134">
        <v>428688</v>
      </c>
      <c r="E7" s="135">
        <v>36458</v>
      </c>
      <c r="F7" s="2" t="s">
        <v>175</v>
      </c>
      <c r="G7" s="2">
        <v>70</v>
      </c>
      <c r="H7" s="136">
        <v>4</v>
      </c>
      <c r="I7" s="136">
        <v>5</v>
      </c>
      <c r="J7" s="2">
        <f t="shared" si="0"/>
        <v>-1</v>
      </c>
      <c r="K7" s="2">
        <v>4</v>
      </c>
      <c r="L7" s="2">
        <v>5</v>
      </c>
      <c r="M7" s="2">
        <f t="shared" si="1"/>
        <v>-1</v>
      </c>
      <c r="N7" s="2">
        <v>23</v>
      </c>
      <c r="O7" s="2"/>
      <c r="P7" s="136"/>
      <c r="Q7" s="136"/>
      <c r="R7" s="136"/>
      <c r="S7" s="2"/>
      <c r="T7" s="2"/>
      <c r="U7" s="2"/>
      <c r="V7" s="2"/>
      <c r="W7" s="2"/>
      <c r="X7" s="2"/>
      <c r="Y7" s="2"/>
      <c r="Z7" s="2"/>
      <c r="AA7" s="2"/>
      <c r="AB7" s="2">
        <v>41</v>
      </c>
      <c r="AC7" s="2"/>
      <c r="AD7" s="2" t="s">
        <v>176</v>
      </c>
      <c r="AE7" s="2"/>
      <c r="AF7" s="2"/>
      <c r="AG7" s="2"/>
      <c r="AH7" s="2">
        <v>3</v>
      </c>
      <c r="AI7" s="2">
        <v>5</v>
      </c>
      <c r="AJ7" s="2">
        <f>AH7-AI7</f>
        <v>-2</v>
      </c>
      <c r="AK7" s="2">
        <v>47</v>
      </c>
      <c r="AL7" s="2">
        <v>3</v>
      </c>
      <c r="AM7" s="2">
        <v>5</v>
      </c>
      <c r="AN7" s="2">
        <f t="shared" si="2"/>
        <v>-2</v>
      </c>
      <c r="AO7" s="2"/>
      <c r="AP7" s="2"/>
      <c r="AQ7" s="2"/>
      <c r="AR7" s="2"/>
    </row>
    <row r="8" spans="1:44" ht="13.15" customHeight="1">
      <c r="A8" s="2">
        <v>5</v>
      </c>
      <c r="B8" s="133" t="s">
        <v>177</v>
      </c>
      <c r="C8" s="134">
        <v>8213</v>
      </c>
      <c r="D8" s="134">
        <v>351968</v>
      </c>
      <c r="E8" s="135">
        <v>36301</v>
      </c>
      <c r="F8" s="2" t="s">
        <v>178</v>
      </c>
      <c r="G8" s="2">
        <v>72</v>
      </c>
      <c r="H8" s="136">
        <v>5</v>
      </c>
      <c r="I8" s="136">
        <v>5</v>
      </c>
      <c r="J8" s="2">
        <f t="shared" si="0"/>
        <v>0</v>
      </c>
      <c r="K8" s="2">
        <v>5</v>
      </c>
      <c r="L8" s="2">
        <v>5</v>
      </c>
      <c r="M8" s="2">
        <f t="shared" si="1"/>
        <v>0</v>
      </c>
      <c r="N8" s="2">
        <v>33</v>
      </c>
      <c r="O8" s="2"/>
      <c r="P8" s="136"/>
      <c r="Q8" s="136"/>
      <c r="R8" s="13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>
        <v>58</v>
      </c>
      <c r="AL8" s="2">
        <v>4</v>
      </c>
      <c r="AM8" s="2">
        <v>5</v>
      </c>
      <c r="AN8" s="2">
        <f t="shared" si="2"/>
        <v>-1</v>
      </c>
      <c r="AO8" s="2"/>
      <c r="AP8" s="2"/>
      <c r="AQ8" s="2"/>
      <c r="AR8" s="2"/>
    </row>
    <row r="9" spans="1:44" ht="13.15" customHeight="1">
      <c r="A9" s="2">
        <v>6</v>
      </c>
      <c r="B9" s="133" t="s">
        <v>179</v>
      </c>
      <c r="C9" s="134">
        <v>8212</v>
      </c>
      <c r="D9" s="134">
        <v>291256</v>
      </c>
      <c r="E9" s="135">
        <v>36211</v>
      </c>
      <c r="F9" s="2" t="s">
        <v>180</v>
      </c>
      <c r="G9" s="2">
        <v>46</v>
      </c>
      <c r="H9" s="136">
        <v>3</v>
      </c>
      <c r="I9" s="136">
        <v>4</v>
      </c>
      <c r="J9" s="2">
        <f t="shared" si="0"/>
        <v>-1</v>
      </c>
      <c r="K9" s="2">
        <v>3</v>
      </c>
      <c r="L9" s="2">
        <v>3</v>
      </c>
      <c r="M9" s="2">
        <f t="shared" si="1"/>
        <v>0</v>
      </c>
      <c r="N9" s="2"/>
      <c r="O9" s="2" t="s">
        <v>148</v>
      </c>
      <c r="P9" s="136">
        <v>2</v>
      </c>
      <c r="Q9" s="136">
        <v>4</v>
      </c>
      <c r="R9" s="136">
        <f>P9-Q9</f>
        <v>-2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>
        <v>18</v>
      </c>
      <c r="AL9" s="2">
        <v>2</v>
      </c>
      <c r="AM9" s="2">
        <v>3</v>
      </c>
      <c r="AN9" s="2">
        <f t="shared" si="2"/>
        <v>-1</v>
      </c>
      <c r="AO9" s="2"/>
      <c r="AP9" s="2"/>
      <c r="AQ9" s="2"/>
      <c r="AR9" s="2"/>
    </row>
    <row r="10" spans="1:44" ht="13.15" customHeight="1">
      <c r="A10" s="2">
        <v>8</v>
      </c>
      <c r="B10" s="133" t="s">
        <v>181</v>
      </c>
      <c r="C10" s="134">
        <v>8213</v>
      </c>
      <c r="D10" s="134">
        <v>399694</v>
      </c>
      <c r="E10" s="135">
        <v>36383</v>
      </c>
      <c r="F10" s="2" t="s">
        <v>182</v>
      </c>
      <c r="G10" s="2">
        <v>73</v>
      </c>
      <c r="H10" s="136">
        <v>5</v>
      </c>
      <c r="I10" s="136">
        <v>5</v>
      </c>
      <c r="J10" s="2">
        <f t="shared" si="0"/>
        <v>0</v>
      </c>
      <c r="K10" s="2">
        <v>5</v>
      </c>
      <c r="L10" s="2">
        <v>5</v>
      </c>
      <c r="M10" s="2">
        <f t="shared" si="1"/>
        <v>0</v>
      </c>
      <c r="N10" s="2"/>
      <c r="O10" s="2"/>
      <c r="P10" s="136"/>
      <c r="Q10" s="136"/>
      <c r="R10" s="136"/>
      <c r="S10" s="2">
        <v>70</v>
      </c>
      <c r="T10" s="2">
        <v>4</v>
      </c>
      <c r="U10" s="2">
        <v>5</v>
      </c>
      <c r="V10" s="2">
        <f>T10-U10</f>
        <v>-1</v>
      </c>
      <c r="W10" s="2"/>
      <c r="X10" s="2">
        <v>62</v>
      </c>
      <c r="Y10" s="2">
        <v>4</v>
      </c>
      <c r="Z10" s="2">
        <v>5</v>
      </c>
      <c r="AA10" s="2">
        <f t="shared" ref="AA10:AA24" si="3">Y10-Z10</f>
        <v>-1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13.15" customHeight="1">
      <c r="A11" s="2">
        <v>9</v>
      </c>
      <c r="B11" s="133" t="s">
        <v>183</v>
      </c>
      <c r="C11" s="134">
        <v>8211</v>
      </c>
      <c r="D11" s="134">
        <v>202906</v>
      </c>
      <c r="E11" s="135">
        <v>35993</v>
      </c>
      <c r="F11" s="2" t="s">
        <v>184</v>
      </c>
      <c r="G11" s="2">
        <v>24</v>
      </c>
      <c r="H11" s="136">
        <v>3</v>
      </c>
      <c r="I11" s="136">
        <v>3</v>
      </c>
      <c r="J11" s="2">
        <f t="shared" si="0"/>
        <v>0</v>
      </c>
      <c r="K11" s="2">
        <v>3</v>
      </c>
      <c r="L11" s="2">
        <v>3</v>
      </c>
      <c r="M11" s="2">
        <f t="shared" si="1"/>
        <v>0</v>
      </c>
      <c r="N11" s="2"/>
      <c r="O11" s="2"/>
      <c r="P11" s="136"/>
      <c r="Q11" s="136"/>
      <c r="R11" s="13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>
        <v>14</v>
      </c>
      <c r="AL11" s="2">
        <v>2</v>
      </c>
      <c r="AM11" s="2">
        <v>3</v>
      </c>
      <c r="AN11" s="2">
        <f t="shared" si="2"/>
        <v>-1</v>
      </c>
      <c r="AO11" s="2"/>
      <c r="AP11" s="2"/>
      <c r="AQ11" s="2"/>
      <c r="AR11" s="2"/>
    </row>
    <row r="12" spans="1:44" ht="13.15" customHeight="1">
      <c r="A12" s="2">
        <v>10</v>
      </c>
      <c r="B12" s="133" t="s">
        <v>185</v>
      </c>
      <c r="C12" s="134">
        <v>8212</v>
      </c>
      <c r="D12" s="134">
        <v>233213</v>
      </c>
      <c r="E12" s="135">
        <v>35921</v>
      </c>
      <c r="F12" s="2" t="s">
        <v>186</v>
      </c>
      <c r="G12" s="2">
        <v>48</v>
      </c>
      <c r="H12" s="136">
        <v>3</v>
      </c>
      <c r="I12" s="136">
        <v>4</v>
      </c>
      <c r="J12" s="2">
        <f t="shared" si="0"/>
        <v>-1</v>
      </c>
      <c r="K12" s="2">
        <v>4</v>
      </c>
      <c r="L12" s="2">
        <v>4</v>
      </c>
      <c r="M12" s="2">
        <f t="shared" si="1"/>
        <v>0</v>
      </c>
      <c r="N12" s="2"/>
      <c r="O12" s="2"/>
      <c r="P12" s="136"/>
      <c r="Q12" s="136"/>
      <c r="R12" s="136"/>
      <c r="S12" s="2">
        <v>11</v>
      </c>
      <c r="T12" s="2">
        <v>2</v>
      </c>
      <c r="U12" s="2">
        <v>4</v>
      </c>
      <c r="V12" s="2">
        <f>T12-U12</f>
        <v>-2</v>
      </c>
      <c r="W12" s="2"/>
      <c r="X12" s="2">
        <v>0</v>
      </c>
      <c r="Y12" s="2">
        <v>2</v>
      </c>
      <c r="Z12" s="2">
        <v>4</v>
      </c>
      <c r="AA12" s="2">
        <f t="shared" si="3"/>
        <v>-2</v>
      </c>
      <c r="AB12" s="2"/>
      <c r="AC12" s="2"/>
      <c r="AD12" s="2"/>
      <c r="AE12" s="2"/>
      <c r="AF12" s="2"/>
      <c r="AG12" s="2"/>
      <c r="AH12" s="2"/>
      <c r="AI12" s="2"/>
      <c r="AJ12" s="2"/>
      <c r="AK12" s="2">
        <v>40</v>
      </c>
      <c r="AL12" s="2">
        <v>2</v>
      </c>
      <c r="AM12" s="2">
        <v>4</v>
      </c>
      <c r="AN12" s="2">
        <f t="shared" si="2"/>
        <v>-2</v>
      </c>
      <c r="AO12" s="2"/>
      <c r="AP12" s="2"/>
      <c r="AQ12" s="2"/>
      <c r="AR12" s="2"/>
    </row>
    <row r="13" spans="1:44" ht="13.15" customHeight="1">
      <c r="A13" s="2">
        <v>11</v>
      </c>
      <c r="B13" s="133" t="s">
        <v>187</v>
      </c>
      <c r="C13" s="134">
        <v>8213</v>
      </c>
      <c r="D13" s="134">
        <v>400975</v>
      </c>
      <c r="E13" s="135">
        <v>36233</v>
      </c>
      <c r="F13" s="2" t="s">
        <v>188</v>
      </c>
      <c r="G13" s="2">
        <v>56</v>
      </c>
      <c r="H13" s="136">
        <v>3</v>
      </c>
      <c r="I13" s="136">
        <v>5</v>
      </c>
      <c r="J13" s="2">
        <f t="shared" si="0"/>
        <v>-2</v>
      </c>
      <c r="K13" s="2">
        <v>3</v>
      </c>
      <c r="L13" s="2">
        <v>4</v>
      </c>
      <c r="M13" s="2">
        <f t="shared" si="1"/>
        <v>-1</v>
      </c>
      <c r="N13" s="2"/>
      <c r="O13" s="2"/>
      <c r="P13" s="136"/>
      <c r="Q13" s="136"/>
      <c r="R13" s="13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>
        <v>40</v>
      </c>
      <c r="AL13" s="2">
        <v>2</v>
      </c>
      <c r="AM13" s="2">
        <v>4</v>
      </c>
      <c r="AN13" s="2">
        <f t="shared" si="2"/>
        <v>-2</v>
      </c>
      <c r="AO13" s="2"/>
      <c r="AP13" s="2"/>
      <c r="AQ13" s="2"/>
      <c r="AR13" s="2"/>
    </row>
    <row r="14" spans="1:44" ht="13.15" customHeight="1">
      <c r="A14" s="2">
        <v>12</v>
      </c>
      <c r="B14" s="133" t="s">
        <v>189</v>
      </c>
      <c r="C14" s="134">
        <v>8213</v>
      </c>
      <c r="D14" s="134">
        <v>387531</v>
      </c>
      <c r="E14" s="135">
        <v>36369</v>
      </c>
      <c r="F14" s="2" t="s">
        <v>190</v>
      </c>
      <c r="G14" s="2">
        <v>39</v>
      </c>
      <c r="H14" s="136">
        <v>3</v>
      </c>
      <c r="I14" s="136">
        <v>4</v>
      </c>
      <c r="J14" s="2">
        <f t="shared" si="0"/>
        <v>-1</v>
      </c>
      <c r="K14" s="2">
        <v>3</v>
      </c>
      <c r="L14" s="2">
        <v>4</v>
      </c>
      <c r="M14" s="2">
        <f t="shared" si="1"/>
        <v>-1</v>
      </c>
      <c r="N14" s="2"/>
      <c r="O14" s="2">
        <v>32</v>
      </c>
      <c r="P14" s="136">
        <v>2</v>
      </c>
      <c r="Q14" s="136">
        <v>4</v>
      </c>
      <c r="R14" s="136">
        <f>P14-Q14</f>
        <v>-2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>
        <v>23</v>
      </c>
      <c r="AL14" s="2">
        <v>2</v>
      </c>
      <c r="AM14" s="2">
        <v>4</v>
      </c>
      <c r="AN14" s="2">
        <f t="shared" si="2"/>
        <v>-2</v>
      </c>
      <c r="AO14" s="2"/>
      <c r="AP14" s="2"/>
      <c r="AQ14" s="2"/>
      <c r="AR14" s="2"/>
    </row>
    <row r="15" spans="1:44" ht="13.15" customHeight="1">
      <c r="A15" s="2">
        <v>13</v>
      </c>
      <c r="B15" s="133" t="s">
        <v>191</v>
      </c>
      <c r="C15" s="134">
        <v>8213</v>
      </c>
      <c r="D15" s="134">
        <v>365786</v>
      </c>
      <c r="E15" s="135">
        <v>36135</v>
      </c>
      <c r="F15" s="2" t="s">
        <v>192</v>
      </c>
      <c r="G15" s="2">
        <v>56</v>
      </c>
      <c r="H15" s="136">
        <v>3</v>
      </c>
      <c r="I15" s="136">
        <v>4</v>
      </c>
      <c r="J15" s="2">
        <f t="shared" si="0"/>
        <v>-1</v>
      </c>
      <c r="K15" s="2">
        <v>4</v>
      </c>
      <c r="L15" s="2">
        <v>4</v>
      </c>
      <c r="M15" s="2">
        <f t="shared" si="1"/>
        <v>0</v>
      </c>
      <c r="N15" s="2">
        <v>18</v>
      </c>
      <c r="O15" s="2"/>
      <c r="P15" s="136"/>
      <c r="Q15" s="136"/>
      <c r="R15" s="136"/>
      <c r="S15" s="2"/>
      <c r="T15" s="2"/>
      <c r="U15" s="2"/>
      <c r="V15" s="2"/>
      <c r="W15" s="2"/>
      <c r="X15" s="2"/>
      <c r="Y15" s="2"/>
      <c r="Z15" s="2"/>
      <c r="AA15" s="2"/>
      <c r="AB15" s="2">
        <v>37</v>
      </c>
      <c r="AC15" s="2"/>
      <c r="AD15" s="2"/>
      <c r="AE15" s="2"/>
      <c r="AF15" s="2"/>
      <c r="AG15" s="2"/>
      <c r="AH15" s="2">
        <v>3</v>
      </c>
      <c r="AI15" s="2">
        <v>5</v>
      </c>
      <c r="AJ15" s="2">
        <f>AH15-AI15</f>
        <v>-2</v>
      </c>
      <c r="AK15" s="2">
        <v>40</v>
      </c>
      <c r="AL15" s="2">
        <v>2</v>
      </c>
      <c r="AM15" s="2">
        <v>4</v>
      </c>
      <c r="AN15" s="2">
        <f t="shared" si="2"/>
        <v>-2</v>
      </c>
      <c r="AO15" s="2"/>
      <c r="AP15" s="2"/>
      <c r="AQ15" s="2"/>
      <c r="AR15" s="2"/>
    </row>
    <row r="16" spans="1:44" ht="13.15" customHeight="1">
      <c r="A16" s="2">
        <v>14</v>
      </c>
      <c r="B16" s="133" t="s">
        <v>193</v>
      </c>
      <c r="C16" s="134">
        <v>8212</v>
      </c>
      <c r="D16" s="134">
        <v>278764</v>
      </c>
      <c r="E16" s="135">
        <v>36144</v>
      </c>
      <c r="F16" s="2" t="s">
        <v>194</v>
      </c>
      <c r="G16" s="2">
        <v>78</v>
      </c>
      <c r="H16" s="136">
        <v>5</v>
      </c>
      <c r="I16" s="136">
        <v>5</v>
      </c>
      <c r="J16" s="2">
        <f t="shared" si="0"/>
        <v>0</v>
      </c>
      <c r="K16" s="2">
        <v>4</v>
      </c>
      <c r="L16" s="2">
        <v>5</v>
      </c>
      <c r="M16" s="2">
        <f t="shared" si="1"/>
        <v>-1</v>
      </c>
      <c r="N16" s="2"/>
      <c r="O16" s="2"/>
      <c r="P16" s="136"/>
      <c r="Q16" s="136"/>
      <c r="R16" s="136"/>
      <c r="S16" s="2">
        <v>65</v>
      </c>
      <c r="T16" s="2">
        <v>4</v>
      </c>
      <c r="U16" s="2">
        <v>5</v>
      </c>
      <c r="V16" s="2">
        <f>T16-U16</f>
        <v>-1</v>
      </c>
      <c r="W16" s="2"/>
      <c r="X16" s="2">
        <v>73</v>
      </c>
      <c r="Y16" s="2">
        <v>5</v>
      </c>
      <c r="Z16" s="2">
        <v>5</v>
      </c>
      <c r="AA16" s="2">
        <f t="shared" si="3"/>
        <v>0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5" ht="13.15" customHeight="1">
      <c r="A17" s="2">
        <v>15</v>
      </c>
      <c r="B17" s="133" t="s">
        <v>195</v>
      </c>
      <c r="C17" s="134">
        <v>8213</v>
      </c>
      <c r="D17" s="134">
        <v>365783</v>
      </c>
      <c r="E17" s="135">
        <v>36342</v>
      </c>
      <c r="F17" s="2" t="s">
        <v>196</v>
      </c>
      <c r="G17" s="2">
        <v>59</v>
      </c>
      <c r="H17" s="136">
        <v>4</v>
      </c>
      <c r="I17" s="136">
        <v>5</v>
      </c>
      <c r="J17" s="2">
        <f t="shared" si="0"/>
        <v>-1</v>
      </c>
      <c r="K17" s="2">
        <v>3</v>
      </c>
      <c r="L17" s="2">
        <v>4</v>
      </c>
      <c r="M17" s="2">
        <f t="shared" si="1"/>
        <v>-1</v>
      </c>
      <c r="N17" s="2"/>
      <c r="O17" s="2"/>
      <c r="P17" s="136"/>
      <c r="Q17" s="136"/>
      <c r="R17" s="136"/>
      <c r="S17" s="137" t="s">
        <v>148</v>
      </c>
      <c r="T17" s="136">
        <v>2</v>
      </c>
      <c r="U17" s="136">
        <v>5</v>
      </c>
      <c r="V17" s="2">
        <f>T17-U17</f>
        <v>-3</v>
      </c>
      <c r="W17" s="2"/>
      <c r="X17" s="2">
        <v>39</v>
      </c>
      <c r="Y17" s="2">
        <v>3</v>
      </c>
      <c r="Z17" s="2">
        <v>4</v>
      </c>
      <c r="AA17" s="2">
        <f t="shared" si="3"/>
        <v>-1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5" ht="13.15" customHeight="1">
      <c r="A18" s="2">
        <v>16</v>
      </c>
      <c r="B18" s="133" t="s">
        <v>197</v>
      </c>
      <c r="C18" s="134">
        <v>8212</v>
      </c>
      <c r="D18" s="134">
        <v>246155</v>
      </c>
      <c r="E18" s="135">
        <v>36055</v>
      </c>
      <c r="F18" s="2" t="s">
        <v>198</v>
      </c>
      <c r="G18" s="2">
        <v>65</v>
      </c>
      <c r="H18" s="136">
        <v>4</v>
      </c>
      <c r="I18" s="136">
        <v>5</v>
      </c>
      <c r="J18" s="2">
        <f t="shared" si="0"/>
        <v>-1</v>
      </c>
      <c r="K18" s="2">
        <v>3</v>
      </c>
      <c r="L18" s="2">
        <v>4</v>
      </c>
      <c r="M18" s="2">
        <f t="shared" si="1"/>
        <v>-1</v>
      </c>
      <c r="N18" s="2"/>
      <c r="O18" s="2"/>
      <c r="P18" s="136"/>
      <c r="Q18" s="136"/>
      <c r="R18" s="136"/>
      <c r="S18" s="2"/>
      <c r="T18" s="2"/>
      <c r="U18" s="2"/>
      <c r="V18" s="2"/>
      <c r="W18" s="2"/>
      <c r="X18" s="2">
        <v>32</v>
      </c>
      <c r="Y18" s="2">
        <v>2</v>
      </c>
      <c r="Z18" s="2">
        <v>4</v>
      </c>
      <c r="AA18" s="2">
        <f t="shared" si="3"/>
        <v>-2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5" ht="13.15" customHeight="1">
      <c r="A19" s="2">
        <v>17</v>
      </c>
      <c r="B19" s="133" t="s">
        <v>199</v>
      </c>
      <c r="C19" s="134">
        <v>8213</v>
      </c>
      <c r="D19" s="134">
        <v>401313</v>
      </c>
      <c r="E19" s="135">
        <v>36448</v>
      </c>
      <c r="F19" s="2" t="s">
        <v>200</v>
      </c>
      <c r="G19" s="2">
        <v>54</v>
      </c>
      <c r="H19" s="136">
        <v>3</v>
      </c>
      <c r="I19" s="136">
        <v>4</v>
      </c>
      <c r="J19" s="2">
        <f t="shared" si="0"/>
        <v>-1</v>
      </c>
      <c r="K19" s="2">
        <v>3</v>
      </c>
      <c r="L19" s="2">
        <v>4</v>
      </c>
      <c r="M19" s="2">
        <f t="shared" si="1"/>
        <v>-1</v>
      </c>
      <c r="N19" s="2" t="s">
        <v>148</v>
      </c>
      <c r="O19" s="2"/>
      <c r="P19" s="136"/>
      <c r="Q19" s="136"/>
      <c r="R19" s="136"/>
      <c r="S19" s="2"/>
      <c r="T19" s="2"/>
      <c r="U19" s="2"/>
      <c r="V19" s="2"/>
      <c r="W19" s="2" t="s">
        <v>148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>
        <v>45</v>
      </c>
      <c r="AL19" s="2">
        <v>3</v>
      </c>
      <c r="AM19" s="2">
        <v>5</v>
      </c>
      <c r="AN19" s="2">
        <f t="shared" si="2"/>
        <v>-2</v>
      </c>
      <c r="AO19" s="2"/>
      <c r="AP19" s="2"/>
      <c r="AQ19" s="2"/>
      <c r="AR19" s="2"/>
    </row>
    <row r="20" spans="1:45" ht="13.15" customHeight="1">
      <c r="A20" s="2">
        <v>18</v>
      </c>
      <c r="B20" s="133" t="s">
        <v>201</v>
      </c>
      <c r="C20" s="134">
        <v>8212</v>
      </c>
      <c r="D20" s="134">
        <v>322933</v>
      </c>
      <c r="E20" s="135">
        <v>36230</v>
      </c>
      <c r="F20" s="2" t="s">
        <v>202</v>
      </c>
      <c r="G20" s="2">
        <v>39</v>
      </c>
      <c r="H20" s="136">
        <v>3</v>
      </c>
      <c r="I20" s="136">
        <v>3</v>
      </c>
      <c r="J20" s="2">
        <f t="shared" si="0"/>
        <v>0</v>
      </c>
      <c r="K20" s="2">
        <v>2</v>
      </c>
      <c r="L20" s="2">
        <v>3</v>
      </c>
      <c r="M20" s="2">
        <f t="shared" si="1"/>
        <v>-1</v>
      </c>
      <c r="N20" s="2"/>
      <c r="O20" s="137" t="s">
        <v>148</v>
      </c>
      <c r="P20" s="136">
        <v>2</v>
      </c>
      <c r="Q20" s="136">
        <v>4</v>
      </c>
      <c r="R20" s="136">
        <f>P20-Q20</f>
        <v>-2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>
        <v>16</v>
      </c>
      <c r="AL20" s="2">
        <v>2</v>
      </c>
      <c r="AM20" s="2">
        <v>3</v>
      </c>
      <c r="AN20" s="2">
        <f t="shared" si="2"/>
        <v>-1</v>
      </c>
      <c r="AO20" s="2"/>
      <c r="AP20" s="2"/>
      <c r="AQ20" s="2"/>
      <c r="AR20" s="2"/>
    </row>
    <row r="21" spans="1:45" ht="13.15" customHeight="1">
      <c r="A21" s="2">
        <v>19</v>
      </c>
      <c r="B21" s="133" t="s">
        <v>203</v>
      </c>
      <c r="C21" s="134">
        <v>8213</v>
      </c>
      <c r="D21" s="134">
        <v>428781</v>
      </c>
      <c r="E21" s="135">
        <v>36469</v>
      </c>
      <c r="F21" s="2" t="s">
        <v>204</v>
      </c>
      <c r="G21" s="2">
        <v>39</v>
      </c>
      <c r="H21" s="136">
        <v>3</v>
      </c>
      <c r="I21" s="136">
        <v>3</v>
      </c>
      <c r="J21" s="2">
        <f t="shared" si="0"/>
        <v>0</v>
      </c>
      <c r="K21" s="2">
        <v>3</v>
      </c>
      <c r="L21" s="2">
        <v>3</v>
      </c>
      <c r="M21" s="2">
        <f t="shared" si="1"/>
        <v>0</v>
      </c>
      <c r="N21" s="2" t="s">
        <v>148</v>
      </c>
      <c r="O21" s="2"/>
      <c r="P21" s="136"/>
      <c r="Q21" s="136"/>
      <c r="R21" s="136"/>
      <c r="S21" s="2"/>
      <c r="T21" s="2"/>
      <c r="U21" s="2"/>
      <c r="V21" s="2"/>
      <c r="W21" s="2"/>
      <c r="X21" s="2"/>
      <c r="Y21" s="2"/>
      <c r="Z21" s="2"/>
      <c r="AA21" s="2"/>
      <c r="AB21" s="2">
        <v>8</v>
      </c>
      <c r="AC21" s="2"/>
      <c r="AD21" s="2"/>
      <c r="AE21" s="2"/>
      <c r="AF21" s="2"/>
      <c r="AG21" s="2"/>
      <c r="AH21" s="2">
        <v>2</v>
      </c>
      <c r="AI21" s="2">
        <v>4</v>
      </c>
      <c r="AJ21" s="2">
        <f t="shared" ref="AJ21:AJ22" si="4">AH21-AI21</f>
        <v>-2</v>
      </c>
      <c r="AK21" s="2">
        <v>12</v>
      </c>
      <c r="AL21" s="2">
        <v>2</v>
      </c>
      <c r="AM21" s="2">
        <v>3</v>
      </c>
      <c r="AN21" s="2">
        <f t="shared" si="2"/>
        <v>-1</v>
      </c>
      <c r="AO21" s="2"/>
      <c r="AP21" s="2"/>
      <c r="AQ21" s="2"/>
      <c r="AR21" s="2"/>
    </row>
    <row r="22" spans="1:45" ht="13.15" customHeight="1">
      <c r="A22" s="2">
        <v>20</v>
      </c>
      <c r="B22" s="133" t="s">
        <v>205</v>
      </c>
      <c r="C22" s="134">
        <v>8212</v>
      </c>
      <c r="D22" s="134">
        <v>268032</v>
      </c>
      <c r="E22" s="135">
        <v>36088</v>
      </c>
      <c r="F22" s="2" t="s">
        <v>206</v>
      </c>
      <c r="G22" s="2">
        <v>40</v>
      </c>
      <c r="H22" s="136">
        <v>3</v>
      </c>
      <c r="I22" s="136">
        <v>4</v>
      </c>
      <c r="J22" s="2">
        <f t="shared" si="0"/>
        <v>-1</v>
      </c>
      <c r="K22" s="2">
        <v>2</v>
      </c>
      <c r="L22" s="2">
        <v>4</v>
      </c>
      <c r="M22" s="2">
        <f t="shared" si="1"/>
        <v>-2</v>
      </c>
      <c r="N22" s="2"/>
      <c r="O22" s="2"/>
      <c r="P22" s="136"/>
      <c r="Q22" s="136"/>
      <c r="R22" s="136"/>
      <c r="S22" s="2">
        <v>21</v>
      </c>
      <c r="T22" s="2">
        <v>2</v>
      </c>
      <c r="U22" s="2"/>
      <c r="V22" s="2"/>
      <c r="W22" s="2"/>
      <c r="X22" s="2">
        <v>14</v>
      </c>
      <c r="Y22" s="2">
        <v>2</v>
      </c>
      <c r="Z22" s="2">
        <v>4</v>
      </c>
      <c r="AA22" s="2">
        <f t="shared" si="3"/>
        <v>-2</v>
      </c>
      <c r="AB22" s="2">
        <v>22</v>
      </c>
      <c r="AC22" s="2"/>
      <c r="AD22" s="2"/>
      <c r="AE22" s="2"/>
      <c r="AF22" s="2"/>
      <c r="AG22" s="2"/>
      <c r="AH22" s="2">
        <v>2</v>
      </c>
      <c r="AI22" s="2">
        <v>5</v>
      </c>
      <c r="AJ22" s="2">
        <f t="shared" si="4"/>
        <v>-3</v>
      </c>
      <c r="AK22" s="2">
        <v>29</v>
      </c>
      <c r="AL22" s="2">
        <v>2</v>
      </c>
      <c r="AM22" s="2">
        <v>4</v>
      </c>
      <c r="AN22" s="2">
        <f t="shared" si="2"/>
        <v>-2</v>
      </c>
      <c r="AO22" s="2"/>
      <c r="AP22" s="2"/>
      <c r="AQ22" s="2"/>
      <c r="AR22" s="2"/>
    </row>
    <row r="23" spans="1:45" ht="13.15" customHeight="1">
      <c r="A23" s="2">
        <v>21</v>
      </c>
      <c r="B23" s="133" t="s">
        <v>207</v>
      </c>
      <c r="C23" s="134">
        <v>8212</v>
      </c>
      <c r="D23" s="134">
        <v>300148</v>
      </c>
      <c r="E23" s="135">
        <v>36218</v>
      </c>
      <c r="F23" s="2" t="s">
        <v>208</v>
      </c>
      <c r="G23" s="2">
        <v>66</v>
      </c>
      <c r="H23" s="136">
        <v>4</v>
      </c>
      <c r="I23" s="136">
        <v>5</v>
      </c>
      <c r="J23" s="2">
        <f t="shared" si="0"/>
        <v>-1</v>
      </c>
      <c r="K23" s="2">
        <v>5</v>
      </c>
      <c r="L23" s="2">
        <v>5</v>
      </c>
      <c r="M23" s="2">
        <f t="shared" si="1"/>
        <v>0</v>
      </c>
      <c r="N23" s="2"/>
      <c r="O23" s="2"/>
      <c r="P23" s="136"/>
      <c r="Q23" s="136"/>
      <c r="R23" s="136"/>
      <c r="S23" s="2">
        <v>61</v>
      </c>
      <c r="T23" s="2">
        <v>4</v>
      </c>
      <c r="U23" s="2"/>
      <c r="V23" s="2"/>
      <c r="W23" s="2"/>
      <c r="X23" s="2">
        <v>61</v>
      </c>
      <c r="Y23" s="2">
        <v>4</v>
      </c>
      <c r="Z23" s="2">
        <v>5</v>
      </c>
      <c r="AA23" s="2">
        <f t="shared" si="3"/>
        <v>-1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5" ht="13.15" customHeight="1">
      <c r="A24" s="138">
        <v>22</v>
      </c>
      <c r="B24" s="139" t="s">
        <v>209</v>
      </c>
      <c r="C24" s="134">
        <v>8213</v>
      </c>
      <c r="D24" s="134">
        <v>384101</v>
      </c>
      <c r="E24" s="140">
        <v>36441</v>
      </c>
      <c r="F24" s="138" t="s">
        <v>210</v>
      </c>
      <c r="G24" s="2">
        <v>73</v>
      </c>
      <c r="H24" s="136">
        <v>5</v>
      </c>
      <c r="I24" s="136">
        <v>5</v>
      </c>
      <c r="J24" s="2">
        <f t="shared" si="0"/>
        <v>0</v>
      </c>
      <c r="K24" s="2">
        <v>4</v>
      </c>
      <c r="L24" s="2">
        <v>4</v>
      </c>
      <c r="M24" s="2">
        <f t="shared" si="1"/>
        <v>0</v>
      </c>
      <c r="N24" s="141"/>
      <c r="O24" s="141"/>
      <c r="P24" s="142"/>
      <c r="Q24" s="142"/>
      <c r="R24" s="142"/>
      <c r="S24" s="141"/>
      <c r="T24" s="141"/>
      <c r="U24" s="141"/>
      <c r="V24" s="141"/>
      <c r="W24" s="141"/>
      <c r="X24" s="2">
        <v>39</v>
      </c>
      <c r="Y24" s="2">
        <v>3</v>
      </c>
      <c r="Z24" s="2">
        <v>5</v>
      </c>
      <c r="AA24" s="2">
        <f t="shared" si="3"/>
        <v>-2</v>
      </c>
      <c r="AB24" s="2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2"/>
      <c r="AO24" s="141"/>
      <c r="AP24" s="141"/>
      <c r="AQ24" s="141"/>
      <c r="AR24" s="141"/>
      <c r="AS24" s="6"/>
    </row>
    <row r="25" spans="1:45" ht="13.15" customHeight="1">
      <c r="A25" s="143"/>
      <c r="B25" s="144"/>
      <c r="C25" s="145"/>
      <c r="D25" s="145"/>
      <c r="E25" s="146"/>
      <c r="F25" s="143"/>
      <c r="G25" s="147">
        <f>SUM(G4:G24)/22</f>
        <v>53.045454545454547</v>
      </c>
      <c r="H25" s="148">
        <f t="shared" ref="H25:AN25" si="5">SUM(H4:H24)/22</f>
        <v>3.5</v>
      </c>
      <c r="I25" s="148">
        <f t="shared" si="5"/>
        <v>4.2272727272727275</v>
      </c>
      <c r="J25" s="148">
        <f t="shared" si="5"/>
        <v>-0.72727272727272729</v>
      </c>
      <c r="K25" s="147">
        <f t="shared" si="5"/>
        <v>3.3636363636363638</v>
      </c>
      <c r="L25" s="148">
        <f t="shared" si="5"/>
        <v>3.9090909090909092</v>
      </c>
      <c r="M25" s="148">
        <f t="shared" si="5"/>
        <v>-0.54545454545454541</v>
      </c>
      <c r="N25" s="148">
        <f t="shared" si="5"/>
        <v>3.3636363636363638</v>
      </c>
      <c r="O25" s="147">
        <f>SUM(O4:O24)</f>
        <v>32</v>
      </c>
      <c r="P25" s="148">
        <f t="shared" si="5"/>
        <v>0.27272727272727271</v>
      </c>
      <c r="Q25" s="148">
        <f t="shared" si="5"/>
        <v>0.54545454545454541</v>
      </c>
      <c r="R25" s="148">
        <f t="shared" si="5"/>
        <v>-0.27272727272727271</v>
      </c>
      <c r="S25" s="147">
        <f>SUM(S4:S24)/5</f>
        <v>45.6</v>
      </c>
      <c r="T25" s="148">
        <f t="shared" si="5"/>
        <v>0.81818181818181823</v>
      </c>
      <c r="U25" s="148">
        <f t="shared" si="5"/>
        <v>0.86363636363636365</v>
      </c>
      <c r="V25" s="148">
        <f t="shared" si="5"/>
        <v>-0.31818181818181818</v>
      </c>
      <c r="W25" s="148">
        <f t="shared" si="5"/>
        <v>0</v>
      </c>
      <c r="X25" s="147">
        <f>SUM(X4:X24)/8</f>
        <v>43.125</v>
      </c>
      <c r="Y25" s="148">
        <f t="shared" si="5"/>
        <v>1.2272727272727273</v>
      </c>
      <c r="Z25" s="148">
        <f t="shared" si="5"/>
        <v>1.8636363636363635</v>
      </c>
      <c r="AA25" s="148">
        <f t="shared" si="5"/>
        <v>-0.63636363636363635</v>
      </c>
      <c r="AB25" s="147">
        <f>SUM(AB4:AB24)/5</f>
        <v>26.6</v>
      </c>
      <c r="AC25" s="148">
        <f t="shared" si="5"/>
        <v>0</v>
      </c>
      <c r="AD25" s="148">
        <f t="shared" si="5"/>
        <v>0</v>
      </c>
      <c r="AE25" s="148">
        <f t="shared" si="5"/>
        <v>0</v>
      </c>
      <c r="AF25" s="148">
        <f t="shared" si="5"/>
        <v>0</v>
      </c>
      <c r="AG25" s="148">
        <f t="shared" si="5"/>
        <v>0</v>
      </c>
      <c r="AH25" s="148">
        <f t="shared" si="5"/>
        <v>0.54545454545454541</v>
      </c>
      <c r="AI25" s="148">
        <f t="shared" si="5"/>
        <v>1.0909090909090908</v>
      </c>
      <c r="AJ25" s="148">
        <f t="shared" si="5"/>
        <v>-0.54545454545454541</v>
      </c>
      <c r="AK25" s="147">
        <f>SUM(AK4:AK24)/15</f>
        <v>33.06666666666667</v>
      </c>
      <c r="AL25" s="148">
        <f t="shared" si="5"/>
        <v>1.6363636363636365</v>
      </c>
      <c r="AM25" s="148">
        <f t="shared" si="5"/>
        <v>2.8181818181818183</v>
      </c>
      <c r="AN25" s="148">
        <f t="shared" si="5"/>
        <v>-1.1818181818181819</v>
      </c>
      <c r="AO25" s="149">
        <f>SUM(AO4:AO24)/2</f>
        <v>36</v>
      </c>
      <c r="AP25" s="150"/>
      <c r="AQ25" s="150"/>
      <c r="AR25" s="150"/>
      <c r="AS25" s="6"/>
    </row>
    <row r="26" spans="1:45" ht="13.15" customHeight="1">
      <c r="A26" s="143"/>
      <c r="B26" s="144"/>
      <c r="C26" s="145"/>
      <c r="D26" s="145"/>
      <c r="E26" s="146"/>
      <c r="F26" s="143"/>
      <c r="G26" s="148"/>
      <c r="H26" s="151"/>
      <c r="I26" s="151"/>
      <c r="J26" s="148"/>
      <c r="K26" s="148"/>
      <c r="L26" s="148"/>
      <c r="M26" s="148"/>
      <c r="N26" s="150"/>
      <c r="O26" s="150"/>
      <c r="P26" s="152"/>
      <c r="Q26" s="152"/>
      <c r="R26" s="152"/>
      <c r="S26" s="150"/>
      <c r="T26" s="150"/>
      <c r="U26" s="150"/>
      <c r="V26" s="150"/>
      <c r="W26" s="150"/>
      <c r="X26" s="148"/>
      <c r="Y26" s="148"/>
      <c r="Z26" s="148"/>
      <c r="AA26" s="148"/>
      <c r="AB26" s="148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48"/>
      <c r="AO26" s="150"/>
      <c r="AP26" s="150"/>
      <c r="AQ26" s="150"/>
      <c r="AR26" s="150"/>
      <c r="AS26" s="6"/>
    </row>
    <row r="27" spans="1:45" ht="13.15" customHeight="1">
      <c r="A27" s="143"/>
      <c r="B27" s="144"/>
      <c r="C27" s="145"/>
      <c r="D27" s="145"/>
      <c r="E27" s="146"/>
      <c r="F27" s="143"/>
      <c r="G27" s="148"/>
      <c r="H27" s="151"/>
      <c r="I27" s="151"/>
      <c r="J27" s="148"/>
      <c r="K27" s="148"/>
      <c r="L27" s="148"/>
      <c r="M27" s="148"/>
      <c r="N27" s="150"/>
      <c r="O27" s="150"/>
      <c r="P27" s="152"/>
      <c r="Q27" s="152"/>
      <c r="R27" s="152"/>
      <c r="S27" s="150"/>
      <c r="T27" s="150"/>
      <c r="U27" s="150"/>
      <c r="V27" s="150"/>
      <c r="W27" s="150"/>
      <c r="X27" s="148"/>
      <c r="Y27" s="148"/>
      <c r="Z27" s="148"/>
      <c r="AA27" s="148"/>
      <c r="AB27" s="148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48"/>
      <c r="AO27" s="150"/>
      <c r="AP27" s="150"/>
      <c r="AQ27" s="150"/>
      <c r="AR27" s="150"/>
      <c r="AS27" s="6"/>
    </row>
    <row r="28" spans="1:45" ht="9" customHeight="1">
      <c r="A28" s="143"/>
      <c r="B28" s="153"/>
      <c r="C28" s="154"/>
      <c r="D28" s="154"/>
      <c r="E28" s="146"/>
      <c r="F28" s="143"/>
      <c r="G28" s="155"/>
      <c r="H28" s="155"/>
      <c r="I28" s="155"/>
      <c r="J28" s="155"/>
      <c r="K28" s="155"/>
      <c r="L28" s="155"/>
      <c r="M28" s="155"/>
      <c r="N28" s="20"/>
      <c r="O28" s="20"/>
      <c r="P28" s="83"/>
      <c r="Q28" s="83"/>
      <c r="R28" s="83"/>
      <c r="S28" s="20"/>
      <c r="T28" s="20"/>
      <c r="U28" s="20"/>
      <c r="V28" s="20"/>
      <c r="W28" s="20"/>
      <c r="X28" s="155"/>
      <c r="Y28" s="155"/>
      <c r="Z28" s="155"/>
      <c r="AA28" s="155"/>
      <c r="AB28" s="155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spans="1:45" ht="18.75">
      <c r="B29" s="156" t="s">
        <v>211</v>
      </c>
      <c r="G29" t="s">
        <v>212</v>
      </c>
      <c r="J29" s="157">
        <v>6</v>
      </c>
      <c r="M29" s="157">
        <v>10</v>
      </c>
      <c r="P29" s="6"/>
      <c r="Q29" s="6"/>
      <c r="R29" s="6"/>
      <c r="V29">
        <v>0</v>
      </c>
      <c r="AA29" s="157">
        <v>1</v>
      </c>
      <c r="AK29" s="157"/>
      <c r="AN29" s="158">
        <v>0</v>
      </c>
    </row>
    <row r="30" spans="1:45" ht="15.75">
      <c r="G30" s="159" t="s">
        <v>213</v>
      </c>
      <c r="H30" s="159"/>
      <c r="I30" s="159"/>
      <c r="J30" s="159"/>
      <c r="K30" s="159" t="s">
        <v>214</v>
      </c>
      <c r="L30" s="159"/>
      <c r="M30" s="159"/>
      <c r="N30" s="159" t="s">
        <v>215</v>
      </c>
      <c r="O30" s="159"/>
      <c r="P30" s="160"/>
      <c r="Q30" s="160"/>
      <c r="R30" s="160"/>
      <c r="S30" s="159" t="s">
        <v>216</v>
      </c>
      <c r="T30" s="159"/>
      <c r="U30" s="159"/>
      <c r="V30" s="159"/>
      <c r="W30" s="159"/>
      <c r="X30" s="159" t="s">
        <v>217</v>
      </c>
      <c r="Y30" s="159"/>
      <c r="Z30" s="159"/>
      <c r="AA30" s="159"/>
      <c r="AB30" s="159" t="s">
        <v>218</v>
      </c>
      <c r="AC30" s="159"/>
      <c r="AD30" s="159"/>
      <c r="AE30" s="159"/>
      <c r="AF30" s="159"/>
      <c r="AG30" s="159"/>
      <c r="AH30" s="159"/>
      <c r="AI30" s="159"/>
      <c r="AJ30" s="159"/>
      <c r="AK30" s="159" t="s">
        <v>219</v>
      </c>
      <c r="AL30" s="159"/>
      <c r="AM30" s="159"/>
      <c r="AN30" s="159"/>
      <c r="AO30" s="159" t="s">
        <v>220</v>
      </c>
      <c r="AP30" s="159"/>
      <c r="AQ30" s="159"/>
    </row>
    <row r="31" spans="1:45" ht="15.75">
      <c r="G31" s="159" t="s">
        <v>221</v>
      </c>
    </row>
  </sheetData>
  <autoFilter ref="G2:AR24">
    <filterColumn colId="17"/>
    <filterColumn colId="23" showButton="0"/>
    <filterColumn colId="35"/>
  </autoFilter>
  <mergeCells count="16">
    <mergeCell ref="AO2:AO3"/>
    <mergeCell ref="A1:AO1"/>
    <mergeCell ref="A2:A3"/>
    <mergeCell ref="B2:B3"/>
    <mergeCell ref="C2:C3"/>
    <mergeCell ref="E2:E3"/>
    <mergeCell ref="F2:F3"/>
    <mergeCell ref="G2:G3"/>
    <mergeCell ref="O2:O3"/>
    <mergeCell ref="S2:S3"/>
    <mergeCell ref="W2:W3"/>
    <mergeCell ref="X2:X3"/>
    <mergeCell ref="AB2:AB3"/>
    <mergeCell ref="AC2:AC3"/>
    <mergeCell ref="AD2:AE2"/>
    <mergeCell ref="AK2:AK3"/>
  </mergeCells>
  <conditionalFormatting sqref="AR4:AR27">
    <cfRule type="colorScale" priority="6">
      <colorScale>
        <cfvo type="num" val="2"/>
        <cfvo type="num" val="3"/>
        <color rgb="FFFF0000"/>
        <color rgb="FF00B050"/>
      </colorScale>
    </cfRule>
  </conditionalFormatting>
  <conditionalFormatting sqref="AR4:AR27">
    <cfRule type="colorScale" priority="5">
      <colorScale>
        <cfvo type="num" val="31"/>
        <cfvo type="num" val="32"/>
        <color rgb="FFFF0000"/>
        <color rgb="FF00B050"/>
      </colorScale>
    </cfRule>
  </conditionalFormatting>
  <conditionalFormatting sqref="AR5:AR27">
    <cfRule type="colorScale" priority="4">
      <colorScale>
        <cfvo type="num" val="-1"/>
        <cfvo type="num" val="5"/>
        <color rgb="FFFF0000"/>
        <color rgb="FF00B050"/>
      </colorScale>
    </cfRule>
  </conditionalFormatting>
  <conditionalFormatting sqref="R3">
    <cfRule type="colorScale" priority="3">
      <colorScale>
        <cfvo type="num" val="-1"/>
        <cfvo type="num" val="0"/>
        <color rgb="FFFF0000"/>
        <color rgb="FF00B050"/>
      </colorScale>
    </cfRule>
  </conditionalFormatting>
  <conditionalFormatting sqref="V3">
    <cfRule type="colorScale" priority="2">
      <colorScale>
        <cfvo type="num" val="-1"/>
        <cfvo type="num" val="0"/>
        <color rgb="FFFF0000"/>
        <color rgb="FF00B050"/>
      </colorScale>
    </cfRule>
  </conditionalFormatting>
  <conditionalFormatting sqref="AJ3">
    <cfRule type="colorScale" priority="1">
      <colorScale>
        <cfvo type="num" val="-1"/>
        <cfvo type="num" val="0"/>
        <color rgb="FFFF0000"/>
        <color rgb="FF00B050"/>
      </colorScale>
    </cfRule>
  </conditionalFormatting>
  <pageMargins left="0.31496062992125984" right="0" top="0.59055118110236227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29"/>
  <sheetViews>
    <sheetView workbookViewId="0">
      <pane xSplit="2" ySplit="2" topLeftCell="E21" activePane="bottomRight" state="frozen"/>
      <selection pane="topRight" activeCell="C1" sqref="C1"/>
      <selection pane="bottomLeft" activeCell="A4" sqref="A4"/>
      <selection pane="bottomRight" activeCell="Y7" sqref="Y7"/>
    </sheetView>
  </sheetViews>
  <sheetFormatPr defaultRowHeight="15"/>
  <cols>
    <col min="1" max="1" width="5.7109375" customWidth="1"/>
    <col min="2" max="2" width="52.5703125" customWidth="1"/>
    <col min="3" max="3" width="12.42578125" hidden="1" customWidth="1"/>
    <col min="4" max="4" width="16.28515625" hidden="1" customWidth="1"/>
    <col min="5" max="5" width="5.140625" customWidth="1"/>
    <col min="6" max="8" width="3.85546875" customWidth="1"/>
    <col min="9" max="9" width="6.7109375" customWidth="1"/>
    <col min="10" max="38" width="3.85546875" customWidth="1"/>
    <col min="39" max="39" width="5.5703125" customWidth="1"/>
    <col min="40" max="40" width="3.85546875" customWidth="1"/>
  </cols>
  <sheetData>
    <row r="1" spans="1:43" ht="27.6" customHeight="1">
      <c r="A1" s="270" t="s">
        <v>108</v>
      </c>
      <c r="B1" s="270"/>
      <c r="C1" s="270"/>
      <c r="D1" s="270"/>
      <c r="E1" s="270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87"/>
      <c r="AM1" s="87"/>
      <c r="AN1" s="87"/>
    </row>
    <row r="2" spans="1:43" ht="87.75" customHeight="1">
      <c r="A2" s="30" t="s">
        <v>0</v>
      </c>
      <c r="B2" s="88" t="s">
        <v>22</v>
      </c>
      <c r="C2" s="30" t="s">
        <v>109</v>
      </c>
      <c r="D2" s="30" t="s">
        <v>110</v>
      </c>
      <c r="E2" s="89" t="s">
        <v>23</v>
      </c>
      <c r="F2" s="90" t="s">
        <v>111</v>
      </c>
      <c r="G2" s="91" t="s">
        <v>112</v>
      </c>
      <c r="H2" s="92" t="s">
        <v>113</v>
      </c>
      <c r="I2" s="89" t="s">
        <v>24</v>
      </c>
      <c r="J2" s="91" t="s">
        <v>112</v>
      </c>
      <c r="K2" s="92" t="s">
        <v>113</v>
      </c>
      <c r="L2" s="93" t="s">
        <v>24</v>
      </c>
      <c r="M2" s="89" t="s">
        <v>25</v>
      </c>
      <c r="N2" s="90" t="s">
        <v>111</v>
      </c>
      <c r="O2" s="91" t="s">
        <v>112</v>
      </c>
      <c r="P2" s="92" t="s">
        <v>113</v>
      </c>
      <c r="Q2" s="89" t="s">
        <v>26</v>
      </c>
      <c r="R2" s="90" t="s">
        <v>111</v>
      </c>
      <c r="S2" s="91" t="s">
        <v>112</v>
      </c>
      <c r="T2" s="92" t="s">
        <v>113</v>
      </c>
      <c r="U2" s="89" t="s">
        <v>27</v>
      </c>
      <c r="V2" s="90" t="s">
        <v>111</v>
      </c>
      <c r="W2" s="91" t="s">
        <v>112</v>
      </c>
      <c r="X2" s="92" t="s">
        <v>113</v>
      </c>
      <c r="Y2" s="94" t="s">
        <v>28</v>
      </c>
      <c r="Z2" s="90" t="s">
        <v>111</v>
      </c>
      <c r="AA2" s="91" t="s">
        <v>112</v>
      </c>
      <c r="AB2" s="92" t="s">
        <v>113</v>
      </c>
      <c r="AC2" s="89" t="s">
        <v>29</v>
      </c>
      <c r="AD2" s="90" t="s">
        <v>111</v>
      </c>
      <c r="AE2" s="91" t="s">
        <v>112</v>
      </c>
      <c r="AF2" s="92" t="s">
        <v>113</v>
      </c>
      <c r="AG2" s="89" t="s">
        <v>34</v>
      </c>
      <c r="AH2" s="90" t="s">
        <v>111</v>
      </c>
      <c r="AI2" s="91" t="s">
        <v>112</v>
      </c>
      <c r="AJ2" s="92" t="s">
        <v>113</v>
      </c>
      <c r="AK2" s="89" t="s">
        <v>35</v>
      </c>
      <c r="AL2" s="90" t="s">
        <v>111</v>
      </c>
      <c r="AM2" s="91" t="s">
        <v>112</v>
      </c>
      <c r="AN2" s="92" t="s">
        <v>113</v>
      </c>
      <c r="AO2" s="95"/>
    </row>
    <row r="3" spans="1:43" ht="18.75">
      <c r="A3" s="96">
        <v>1</v>
      </c>
      <c r="B3" s="97" t="s">
        <v>114</v>
      </c>
      <c r="C3" s="98">
        <v>36600</v>
      </c>
      <c r="D3" s="99" t="s">
        <v>115</v>
      </c>
      <c r="E3" s="100">
        <v>50</v>
      </c>
      <c r="F3" s="101" t="str">
        <f>(IF(E3&gt;71,"5",IF(E3&gt;57,"4",IF(E3&gt;35,"3",IF(E3&gt;0,"2",)))))</f>
        <v>3</v>
      </c>
      <c r="G3" s="102"/>
      <c r="H3" s="103"/>
      <c r="I3" s="100">
        <v>3</v>
      </c>
      <c r="J3" s="102"/>
      <c r="K3" s="103"/>
      <c r="L3" s="100"/>
      <c r="M3" s="100"/>
      <c r="N3" s="104"/>
      <c r="O3" s="102"/>
      <c r="P3" s="103"/>
      <c r="Q3" s="105">
        <v>20</v>
      </c>
      <c r="R3" s="106" t="str">
        <f>(IF(Q3&gt;72,"5",IF(Q3&gt;55,"4",IF(Q3&gt;35,"3",IF(Q3&gt;0,"2",)))))</f>
        <v>2</v>
      </c>
      <c r="S3" s="102"/>
      <c r="T3" s="103"/>
      <c r="U3" s="100"/>
      <c r="V3" s="104"/>
      <c r="W3" s="102"/>
      <c r="X3" s="103"/>
      <c r="Y3" s="107">
        <v>38</v>
      </c>
      <c r="Z3" s="108" t="str">
        <f>(IF(Y3&gt;71,"5",IF(Y3&gt;54,"4",IF(Y3&gt;35,"3",IF(Y3&gt;0,"2",)))))</f>
        <v>3</v>
      </c>
      <c r="AA3" s="102"/>
      <c r="AB3" s="103"/>
      <c r="AC3" s="100"/>
      <c r="AD3" s="104"/>
      <c r="AE3" s="102"/>
      <c r="AF3" s="103"/>
      <c r="AG3" s="100"/>
      <c r="AH3" s="104"/>
      <c r="AI3" s="102"/>
      <c r="AJ3" s="103"/>
      <c r="AK3" s="100"/>
      <c r="AL3" s="104"/>
      <c r="AM3" s="102">
        <f t="shared" ref="AM3:AM26" si="0">SUM(L3:AL3)</f>
        <v>58</v>
      </c>
      <c r="AN3" s="103"/>
    </row>
    <row r="4" spans="1:43" ht="18.75">
      <c r="A4" s="96">
        <v>2</v>
      </c>
      <c r="B4" s="97" t="s">
        <v>116</v>
      </c>
      <c r="C4" s="98">
        <v>36746</v>
      </c>
      <c r="D4" s="99" t="s">
        <v>117</v>
      </c>
      <c r="E4" s="100">
        <v>59</v>
      </c>
      <c r="F4" s="109" t="str">
        <f t="shared" ref="F4:F25" si="1">(IF(E4&gt;71,"5",IF(E4&gt;57,"4",IF(E4&gt;35,"3",IF(E4&gt;0,"2",)))))</f>
        <v>4</v>
      </c>
      <c r="G4" s="102"/>
      <c r="H4" s="103"/>
      <c r="I4" s="100">
        <v>3</v>
      </c>
      <c r="J4" s="102"/>
      <c r="K4" s="103"/>
      <c r="L4" s="100"/>
      <c r="M4" s="100"/>
      <c r="N4" s="104"/>
      <c r="O4" s="102"/>
      <c r="P4" s="103"/>
      <c r="Q4" s="100"/>
      <c r="R4" s="104"/>
      <c r="S4" s="102"/>
      <c r="T4" s="103"/>
      <c r="U4" s="100"/>
      <c r="V4" s="104"/>
      <c r="W4" s="102"/>
      <c r="X4" s="103"/>
      <c r="Y4" s="110">
        <v>18</v>
      </c>
      <c r="Z4" s="106" t="str">
        <f t="shared" ref="Z4:Z5" si="2">(IF(Y4&gt;71,"5",IF(Y4&gt;54,"4",IF(Y4&gt;35,"3",IF(Y4&gt;0,"2",)))))</f>
        <v>2</v>
      </c>
      <c r="AA4" s="102"/>
      <c r="AB4" s="103"/>
      <c r="AC4" s="100"/>
      <c r="AD4" s="104"/>
      <c r="AE4" s="102"/>
      <c r="AF4" s="103"/>
      <c r="AG4" s="105">
        <v>40</v>
      </c>
      <c r="AH4" s="106" t="str">
        <f>(IF(AG4&gt;66,"5",IF(AG4&gt;54,"4",IF(AG4&gt;41,"3",IF(AG4&gt;0,"2",)))))</f>
        <v>2</v>
      </c>
      <c r="AI4" s="102"/>
      <c r="AJ4" s="103"/>
      <c r="AK4" s="100"/>
      <c r="AL4" s="104"/>
      <c r="AM4" s="102">
        <f t="shared" si="0"/>
        <v>58</v>
      </c>
      <c r="AN4" s="103"/>
    </row>
    <row r="5" spans="1:43" ht="18.75">
      <c r="A5" s="96">
        <v>3</v>
      </c>
      <c r="B5" s="97" t="s">
        <v>118</v>
      </c>
      <c r="C5" s="98">
        <v>36766</v>
      </c>
      <c r="D5" s="99" t="s">
        <v>119</v>
      </c>
      <c r="E5" s="100">
        <v>64</v>
      </c>
      <c r="F5" s="109" t="str">
        <f t="shared" si="1"/>
        <v>4</v>
      </c>
      <c r="G5" s="102"/>
      <c r="H5" s="103"/>
      <c r="I5" s="100">
        <v>3</v>
      </c>
      <c r="J5" s="102"/>
      <c r="K5" s="103"/>
      <c r="L5" s="100"/>
      <c r="M5" s="100"/>
      <c r="N5" s="104"/>
      <c r="O5" s="102"/>
      <c r="P5" s="103"/>
      <c r="Q5" s="100">
        <v>40</v>
      </c>
      <c r="R5" s="111" t="str">
        <f>(IF(Q5&gt;72,"5",IF(Q5&gt;55,"4",IF(Q5&gt;35,"3",IF(Q5&gt;0,"2",)))))</f>
        <v>3</v>
      </c>
      <c r="S5" s="102"/>
      <c r="T5" s="103"/>
      <c r="U5" s="100"/>
      <c r="V5" s="104"/>
      <c r="W5" s="102"/>
      <c r="X5" s="103"/>
      <c r="Y5" s="107">
        <v>42</v>
      </c>
      <c r="Z5" s="111" t="str">
        <f t="shared" si="2"/>
        <v>3</v>
      </c>
      <c r="AA5" s="102"/>
      <c r="AB5" s="103"/>
      <c r="AC5" s="100"/>
      <c r="AD5" s="104"/>
      <c r="AE5" s="102"/>
      <c r="AF5" s="103"/>
      <c r="AG5" s="100"/>
      <c r="AH5" s="104"/>
      <c r="AI5" s="102"/>
      <c r="AJ5" s="103"/>
      <c r="AK5" s="100"/>
      <c r="AL5" s="104"/>
      <c r="AM5" s="102">
        <f t="shared" si="0"/>
        <v>82</v>
      </c>
      <c r="AN5" s="103"/>
    </row>
    <row r="6" spans="1:43" ht="18.75">
      <c r="A6" s="96">
        <v>4</v>
      </c>
      <c r="B6" s="97" t="s">
        <v>120</v>
      </c>
      <c r="C6" s="98">
        <v>36500</v>
      </c>
      <c r="D6" s="99" t="s">
        <v>121</v>
      </c>
      <c r="E6" s="100">
        <v>49</v>
      </c>
      <c r="F6" s="109" t="str">
        <f t="shared" si="1"/>
        <v>3</v>
      </c>
      <c r="G6" s="102"/>
      <c r="H6" s="103"/>
      <c r="I6" s="100">
        <v>4</v>
      </c>
      <c r="J6" s="102"/>
      <c r="K6" s="103"/>
      <c r="L6" s="105">
        <v>18</v>
      </c>
      <c r="M6" s="100"/>
      <c r="N6" s="104"/>
      <c r="O6" s="102"/>
      <c r="P6" s="103"/>
      <c r="Q6" s="100"/>
      <c r="R6" s="104"/>
      <c r="S6" s="102"/>
      <c r="T6" s="103"/>
      <c r="U6" s="100"/>
      <c r="V6" s="104"/>
      <c r="W6" s="102"/>
      <c r="X6" s="103"/>
      <c r="Y6" s="107"/>
      <c r="Z6" s="104"/>
      <c r="AA6" s="102"/>
      <c r="AB6" s="103"/>
      <c r="AC6" s="100">
        <v>37</v>
      </c>
      <c r="AD6" s="111" t="str">
        <f>(IF(AC6&gt;67,"5",IF(AC6&gt;49,"4",IF(AC6&gt;31,"3",IF(AC6&gt;0,"2",)))))</f>
        <v>3</v>
      </c>
      <c r="AE6" s="102"/>
      <c r="AF6" s="103"/>
      <c r="AG6" s="100">
        <v>58</v>
      </c>
      <c r="AH6" s="104" t="str">
        <f t="shared" ref="AH6:AH9" si="3">(IF(AG6&gt;66,"5",IF(AG6&gt;54,"4",IF(AG6&gt;41,"3",IF(AG6&gt;0,"2",)))))</f>
        <v>4</v>
      </c>
      <c r="AI6" s="102"/>
      <c r="AJ6" s="103"/>
      <c r="AK6" s="100"/>
      <c r="AL6" s="104"/>
      <c r="AM6" s="102">
        <f t="shared" si="0"/>
        <v>113</v>
      </c>
      <c r="AN6" s="103"/>
    </row>
    <row r="7" spans="1:43" ht="18.75">
      <c r="A7" s="96">
        <v>5</v>
      </c>
      <c r="B7" s="97" t="s">
        <v>122</v>
      </c>
      <c r="C7" s="98">
        <v>36510</v>
      </c>
      <c r="D7" s="99" t="s">
        <v>123</v>
      </c>
      <c r="E7" s="100">
        <v>39</v>
      </c>
      <c r="F7" s="109" t="str">
        <f t="shared" si="1"/>
        <v>3</v>
      </c>
      <c r="G7" s="102"/>
      <c r="H7" s="103"/>
      <c r="I7" s="100">
        <v>4</v>
      </c>
      <c r="J7" s="102"/>
      <c r="K7" s="103"/>
      <c r="L7" s="100"/>
      <c r="M7" s="100"/>
      <c r="N7" s="104"/>
      <c r="O7" s="102"/>
      <c r="P7" s="103"/>
      <c r="Q7" s="100"/>
      <c r="R7" s="104"/>
      <c r="S7" s="102"/>
      <c r="T7" s="103"/>
      <c r="U7" s="100"/>
      <c r="V7" s="104"/>
      <c r="W7" s="102"/>
      <c r="X7" s="103"/>
      <c r="Y7" s="107"/>
      <c r="Z7" s="104"/>
      <c r="AA7" s="102"/>
      <c r="AB7" s="103"/>
      <c r="AC7" s="100">
        <v>38</v>
      </c>
      <c r="AD7" s="111" t="str">
        <f t="shared" ref="AD7:AD9" si="4">(IF(AC7&gt;67,"5",IF(AC7&gt;49,"4",IF(AC7&gt;31,"3",IF(AC7&gt;0,"2",)))))</f>
        <v>3</v>
      </c>
      <c r="AE7" s="102"/>
      <c r="AF7" s="103"/>
      <c r="AG7" s="100">
        <v>45</v>
      </c>
      <c r="AH7" s="104" t="str">
        <f t="shared" si="3"/>
        <v>3</v>
      </c>
      <c r="AI7" s="102"/>
      <c r="AJ7" s="103"/>
      <c r="AK7" s="100"/>
      <c r="AL7" s="104"/>
      <c r="AM7" s="102">
        <f t="shared" si="0"/>
        <v>83</v>
      </c>
      <c r="AN7" s="103"/>
    </row>
    <row r="8" spans="1:43" ht="18.75">
      <c r="A8" s="96">
        <v>6</v>
      </c>
      <c r="B8" s="97" t="s">
        <v>124</v>
      </c>
      <c r="C8" s="112">
        <v>36607</v>
      </c>
      <c r="D8" s="99" t="s">
        <v>125</v>
      </c>
      <c r="E8" s="100">
        <v>53</v>
      </c>
      <c r="F8" s="109" t="str">
        <f t="shared" si="1"/>
        <v>3</v>
      </c>
      <c r="G8" s="102"/>
      <c r="H8" s="103"/>
      <c r="I8" s="100">
        <v>3</v>
      </c>
      <c r="J8" s="102"/>
      <c r="K8" s="103"/>
      <c r="L8" s="100"/>
      <c r="M8" s="100"/>
      <c r="N8" s="104"/>
      <c r="O8" s="102"/>
      <c r="P8" s="103"/>
      <c r="Q8" s="100"/>
      <c r="R8" s="104"/>
      <c r="S8" s="102"/>
      <c r="T8" s="103"/>
      <c r="U8" s="100"/>
      <c r="V8" s="104"/>
      <c r="W8" s="102"/>
      <c r="X8" s="103"/>
      <c r="Y8" s="107"/>
      <c r="Z8" s="104"/>
      <c r="AA8" s="102"/>
      <c r="AB8" s="103"/>
      <c r="AC8" s="100">
        <v>32</v>
      </c>
      <c r="AD8" s="111" t="str">
        <f t="shared" si="4"/>
        <v>3</v>
      </c>
      <c r="AE8" s="102"/>
      <c r="AF8" s="103"/>
      <c r="AG8" s="100">
        <v>55</v>
      </c>
      <c r="AH8" s="104" t="str">
        <f t="shared" si="3"/>
        <v>4</v>
      </c>
      <c r="AI8" s="102"/>
      <c r="AJ8" s="103"/>
      <c r="AK8" s="100"/>
      <c r="AL8" s="104"/>
      <c r="AM8" s="102">
        <f t="shared" si="0"/>
        <v>87</v>
      </c>
      <c r="AN8" s="103"/>
    </row>
    <row r="9" spans="1:43" ht="18.75">
      <c r="A9" s="96">
        <v>7</v>
      </c>
      <c r="B9" s="97" t="s">
        <v>126</v>
      </c>
      <c r="C9" s="98">
        <v>36536</v>
      </c>
      <c r="D9" s="99" t="s">
        <v>127</v>
      </c>
      <c r="E9" s="100">
        <v>48</v>
      </c>
      <c r="F9" s="109" t="str">
        <f t="shared" si="1"/>
        <v>3</v>
      </c>
      <c r="G9" s="102"/>
      <c r="H9" s="103"/>
      <c r="I9" s="105">
        <v>2</v>
      </c>
      <c r="J9" s="102"/>
      <c r="K9" s="103"/>
      <c r="L9" s="100"/>
      <c r="M9" s="100"/>
      <c r="N9" s="104"/>
      <c r="O9" s="102"/>
      <c r="P9" s="103"/>
      <c r="Q9" s="100"/>
      <c r="R9" s="104"/>
      <c r="S9" s="102"/>
      <c r="T9" s="103"/>
      <c r="U9" s="100"/>
      <c r="V9" s="104"/>
      <c r="W9" s="102"/>
      <c r="X9" s="103"/>
      <c r="Y9" s="107"/>
      <c r="Z9" s="104"/>
      <c r="AA9" s="102"/>
      <c r="AB9" s="103"/>
      <c r="AC9" s="105">
        <v>29</v>
      </c>
      <c r="AD9" s="106" t="str">
        <f t="shared" si="4"/>
        <v>2</v>
      </c>
      <c r="AE9" s="102"/>
      <c r="AF9" s="103"/>
      <c r="AG9" s="105">
        <v>38</v>
      </c>
      <c r="AH9" s="106" t="str">
        <f t="shared" si="3"/>
        <v>2</v>
      </c>
      <c r="AI9" s="102"/>
      <c r="AJ9" s="103"/>
      <c r="AK9" s="100"/>
      <c r="AL9" s="104"/>
      <c r="AM9" s="102">
        <f t="shared" si="0"/>
        <v>67</v>
      </c>
      <c r="AN9" s="103"/>
    </row>
    <row r="10" spans="1:43" ht="18.75">
      <c r="A10" s="96">
        <v>8</v>
      </c>
      <c r="B10" s="113" t="s">
        <v>128</v>
      </c>
      <c r="C10" s="114">
        <v>36690</v>
      </c>
      <c r="D10" s="115" t="s">
        <v>129</v>
      </c>
      <c r="E10" s="104">
        <v>51</v>
      </c>
      <c r="F10" s="109" t="str">
        <f t="shared" si="1"/>
        <v>3</v>
      </c>
      <c r="G10" s="102"/>
      <c r="H10" s="103"/>
      <c r="I10" s="104">
        <v>3</v>
      </c>
      <c r="J10" s="102"/>
      <c r="K10" s="103"/>
      <c r="L10" s="104"/>
      <c r="M10" s="104"/>
      <c r="N10" s="104"/>
      <c r="O10" s="102"/>
      <c r="P10" s="103"/>
      <c r="Q10" s="106">
        <v>31</v>
      </c>
      <c r="R10" s="106" t="str">
        <f t="shared" ref="R10:R11" si="5">(IF(Q10&gt;72,"5",IF(Q10&gt;55,"4",IF(Q10&gt;35,"3",IF(Q10&gt;0,"2",)))))</f>
        <v>2</v>
      </c>
      <c r="S10" s="102"/>
      <c r="T10" s="103"/>
      <c r="U10" s="104"/>
      <c r="V10" s="104"/>
      <c r="W10" s="102"/>
      <c r="X10" s="103"/>
      <c r="Y10" s="104">
        <v>44</v>
      </c>
      <c r="Z10" s="111" t="str">
        <f t="shared" ref="Z10:Z11" si="6">(IF(Y10&gt;71,"5",IF(Y10&gt;54,"4",IF(Y10&gt;35,"3",IF(Y10&gt;0,"2",)))))</f>
        <v>3</v>
      </c>
      <c r="AA10" s="102"/>
      <c r="AB10" s="103"/>
      <c r="AC10" s="104"/>
      <c r="AD10" s="104"/>
      <c r="AE10" s="102"/>
      <c r="AF10" s="103"/>
      <c r="AG10" s="104"/>
      <c r="AH10" s="104"/>
      <c r="AI10" s="102"/>
      <c r="AJ10" s="103"/>
      <c r="AK10" s="104"/>
      <c r="AL10" s="104"/>
      <c r="AM10" s="102">
        <f t="shared" si="0"/>
        <v>75</v>
      </c>
      <c r="AN10" s="103"/>
    </row>
    <row r="11" spans="1:43" ht="18.75">
      <c r="A11" s="96">
        <v>9</v>
      </c>
      <c r="B11" s="113" t="s">
        <v>130</v>
      </c>
      <c r="C11" s="114">
        <v>36443</v>
      </c>
      <c r="D11" s="115" t="s">
        <v>131</v>
      </c>
      <c r="E11" s="104">
        <v>72</v>
      </c>
      <c r="F11" s="109" t="str">
        <f t="shared" si="1"/>
        <v>5</v>
      </c>
      <c r="G11" s="102"/>
      <c r="H11" s="103"/>
      <c r="I11" s="104">
        <v>5</v>
      </c>
      <c r="J11" s="102"/>
      <c r="K11" s="103"/>
      <c r="L11" s="104">
        <v>68</v>
      </c>
      <c r="M11" s="104">
        <v>53</v>
      </c>
      <c r="N11" s="108" t="str">
        <f>(IF(M11&gt;67,"5",IF(M11&gt;52,"4",IF(M11&gt;35,"3",IF(M11&gt;0,"2",)))))</f>
        <v>4</v>
      </c>
      <c r="O11" s="102"/>
      <c r="P11" s="103"/>
      <c r="Q11" s="104">
        <v>46</v>
      </c>
      <c r="R11" s="111" t="str">
        <f t="shared" si="5"/>
        <v>3</v>
      </c>
      <c r="S11" s="102"/>
      <c r="T11" s="103"/>
      <c r="U11" s="104"/>
      <c r="V11" s="104"/>
      <c r="W11" s="102"/>
      <c r="X11" s="103"/>
      <c r="Y11" s="104">
        <v>50</v>
      </c>
      <c r="Z11" s="111" t="str">
        <f t="shared" si="6"/>
        <v>3</v>
      </c>
      <c r="AA11" s="102"/>
      <c r="AB11" s="103"/>
      <c r="AC11" s="104"/>
      <c r="AD11" s="104"/>
      <c r="AE11" s="102"/>
      <c r="AF11" s="103"/>
      <c r="AG11" s="104"/>
      <c r="AH11" s="104"/>
      <c r="AI11" s="102"/>
      <c r="AJ11" s="103"/>
      <c r="AK11" s="104"/>
      <c r="AL11" s="104"/>
      <c r="AM11" s="102">
        <f t="shared" si="0"/>
        <v>217</v>
      </c>
      <c r="AN11" s="103"/>
    </row>
    <row r="12" spans="1:43" ht="18.75">
      <c r="A12" s="96">
        <v>10</v>
      </c>
      <c r="B12" s="97" t="s">
        <v>132</v>
      </c>
      <c r="C12" s="98">
        <v>36756</v>
      </c>
      <c r="D12" s="99" t="s">
        <v>133</v>
      </c>
      <c r="E12" s="100">
        <v>50</v>
      </c>
      <c r="F12" s="109" t="str">
        <f t="shared" si="1"/>
        <v>3</v>
      </c>
      <c r="G12" s="102"/>
      <c r="H12" s="103"/>
      <c r="I12" s="100">
        <v>3</v>
      </c>
      <c r="J12" s="102"/>
      <c r="K12" s="103"/>
      <c r="L12" s="105">
        <v>18</v>
      </c>
      <c r="M12" s="100"/>
      <c r="N12" s="104"/>
      <c r="O12" s="102"/>
      <c r="P12" s="103"/>
      <c r="Q12" s="100"/>
      <c r="R12" s="104"/>
      <c r="S12" s="102"/>
      <c r="T12" s="103"/>
      <c r="U12" s="100"/>
      <c r="V12" s="104"/>
      <c r="W12" s="102"/>
      <c r="X12" s="103"/>
      <c r="Y12" s="107"/>
      <c r="Z12" s="104"/>
      <c r="AA12" s="102"/>
      <c r="AB12" s="103"/>
      <c r="AC12" s="100">
        <v>42</v>
      </c>
      <c r="AD12" s="111" t="str">
        <f t="shared" ref="AD12" si="7">(IF(AC12&gt;67,"5",IF(AC12&gt;49,"4",IF(AC12&gt;31,"3",IF(AC12&gt;0,"2",)))))</f>
        <v>3</v>
      </c>
      <c r="AE12" s="102"/>
      <c r="AF12" s="103"/>
      <c r="AG12" s="100">
        <v>56</v>
      </c>
      <c r="AH12" s="104" t="str">
        <f>(IF(AG12&gt;66,"5",IF(AG12&gt;54,"4",IF(AG12&gt;41,"3",IF(AG12&gt;0,"2",)))))</f>
        <v>4</v>
      </c>
      <c r="AI12" s="102"/>
      <c r="AJ12" s="103"/>
      <c r="AK12" s="100"/>
      <c r="AL12" s="104"/>
      <c r="AM12" s="102">
        <f t="shared" si="0"/>
        <v>116</v>
      </c>
      <c r="AN12" s="103"/>
    </row>
    <row r="13" spans="1:43" ht="18.75">
      <c r="A13" s="96">
        <v>11</v>
      </c>
      <c r="B13" s="113" t="s">
        <v>134</v>
      </c>
      <c r="C13" s="114">
        <v>36696</v>
      </c>
      <c r="D13" s="115" t="s">
        <v>135</v>
      </c>
      <c r="E13" s="104">
        <v>73</v>
      </c>
      <c r="F13" s="109" t="str">
        <f t="shared" si="1"/>
        <v>5</v>
      </c>
      <c r="G13" s="102"/>
      <c r="H13" s="103"/>
      <c r="I13" s="104">
        <v>5</v>
      </c>
      <c r="J13" s="102"/>
      <c r="K13" s="103"/>
      <c r="L13" s="104"/>
      <c r="M13" s="104"/>
      <c r="N13" s="104"/>
      <c r="O13" s="102"/>
      <c r="P13" s="103"/>
      <c r="Q13" s="104">
        <v>53</v>
      </c>
      <c r="R13" s="111" t="str">
        <f>(IF(Q13&gt;72,"5",IF(Q13&gt;55,"4",IF(Q13&gt;35,"3",IF(Q13&gt;0,"2",)))))</f>
        <v>3</v>
      </c>
      <c r="S13" s="102"/>
      <c r="T13" s="103"/>
      <c r="U13" s="104"/>
      <c r="V13" s="104"/>
      <c r="W13" s="102"/>
      <c r="X13" s="103"/>
      <c r="Y13" s="104">
        <v>63</v>
      </c>
      <c r="Z13" s="111" t="str">
        <f t="shared" ref="Z13" si="8">(IF(Y13&gt;71,"5",IF(Y13&gt;54,"4",IF(Y13&gt;35,"3",IF(Y13&gt;0,"2",)))))</f>
        <v>4</v>
      </c>
      <c r="AA13" s="102"/>
      <c r="AB13" s="103"/>
      <c r="AC13" s="104"/>
      <c r="AD13" s="104"/>
      <c r="AE13" s="102"/>
      <c r="AF13" s="103"/>
      <c r="AG13" s="104"/>
      <c r="AH13" s="104"/>
      <c r="AI13" s="102"/>
      <c r="AJ13" s="103"/>
      <c r="AK13" s="104"/>
      <c r="AL13" s="104"/>
      <c r="AM13" s="102">
        <f t="shared" si="0"/>
        <v>116</v>
      </c>
      <c r="AN13" s="103"/>
    </row>
    <row r="14" spans="1:43" ht="18.75">
      <c r="A14" s="96">
        <v>12</v>
      </c>
      <c r="B14" s="97" t="s">
        <v>136</v>
      </c>
      <c r="C14" s="98">
        <v>36741</v>
      </c>
      <c r="D14" s="99" t="s">
        <v>137</v>
      </c>
      <c r="E14" s="100">
        <v>39</v>
      </c>
      <c r="F14" s="109" t="str">
        <f t="shared" si="1"/>
        <v>3</v>
      </c>
      <c r="G14" s="102"/>
      <c r="H14" s="103"/>
      <c r="I14" s="105">
        <v>2</v>
      </c>
      <c r="J14" s="102"/>
      <c r="K14" s="103"/>
      <c r="L14" s="100"/>
      <c r="M14" s="100"/>
      <c r="N14" s="104"/>
      <c r="O14" s="102"/>
      <c r="P14" s="103"/>
      <c r="Q14" s="100"/>
      <c r="R14" s="104"/>
      <c r="S14" s="102"/>
      <c r="T14" s="103"/>
      <c r="U14" s="100"/>
      <c r="V14" s="104"/>
      <c r="W14" s="102"/>
      <c r="X14" s="103"/>
      <c r="Y14" s="107"/>
      <c r="Z14" s="104"/>
      <c r="AA14" s="102"/>
      <c r="AB14" s="103"/>
      <c r="AC14" s="105">
        <v>25</v>
      </c>
      <c r="AD14" s="106" t="str">
        <f t="shared" ref="AD14:AD15" si="9">(IF(AC14&gt;67,"5",IF(AC14&gt;49,"4",IF(AC14&gt;31,"3",IF(AC14&gt;0,"2",)))))</f>
        <v>2</v>
      </c>
      <c r="AE14" s="102"/>
      <c r="AF14" s="103"/>
      <c r="AG14" s="105">
        <v>27</v>
      </c>
      <c r="AH14" s="106" t="str">
        <f t="shared" ref="AH14:AH15" si="10">(IF(AG14&gt;66,"5",IF(AG14&gt;54,"4",IF(AG14&gt;41,"3",IF(AG14&gt;0,"2",)))))</f>
        <v>2</v>
      </c>
      <c r="AI14" s="102"/>
      <c r="AJ14" s="103"/>
      <c r="AK14" s="100"/>
      <c r="AL14" s="104"/>
      <c r="AM14" s="102">
        <f t="shared" si="0"/>
        <v>52</v>
      </c>
      <c r="AN14" s="103"/>
    </row>
    <row r="15" spans="1:43" ht="18.75">
      <c r="A15" s="96">
        <v>13</v>
      </c>
      <c r="B15" s="97" t="s">
        <v>138</v>
      </c>
      <c r="C15" s="98">
        <v>36547</v>
      </c>
      <c r="D15" s="99" t="s">
        <v>139</v>
      </c>
      <c r="E15" s="100">
        <v>64</v>
      </c>
      <c r="F15" s="109" t="str">
        <f t="shared" si="1"/>
        <v>4</v>
      </c>
      <c r="G15" s="102"/>
      <c r="H15" s="103"/>
      <c r="I15" s="100">
        <v>3</v>
      </c>
      <c r="J15" s="102"/>
      <c r="K15" s="103"/>
      <c r="L15" s="100"/>
      <c r="M15" s="100"/>
      <c r="N15" s="104"/>
      <c r="O15" s="102"/>
      <c r="P15" s="103"/>
      <c r="Q15" s="100"/>
      <c r="R15" s="104"/>
      <c r="S15" s="102"/>
      <c r="T15" s="103"/>
      <c r="U15" s="100"/>
      <c r="V15" s="104"/>
      <c r="W15" s="102"/>
      <c r="X15" s="103"/>
      <c r="Y15" s="107"/>
      <c r="Z15" s="104"/>
      <c r="AA15" s="102"/>
      <c r="AB15" s="103"/>
      <c r="AC15" s="105">
        <v>25</v>
      </c>
      <c r="AD15" s="106" t="str">
        <f t="shared" si="9"/>
        <v>2</v>
      </c>
      <c r="AE15" s="102"/>
      <c r="AF15" s="103"/>
      <c r="AG15" s="100">
        <v>53</v>
      </c>
      <c r="AH15" s="104" t="str">
        <f t="shared" si="10"/>
        <v>3</v>
      </c>
      <c r="AI15" s="102"/>
      <c r="AJ15" s="103"/>
      <c r="AK15" s="105">
        <v>24</v>
      </c>
      <c r="AL15" s="106">
        <v>2</v>
      </c>
      <c r="AM15" s="102">
        <f t="shared" si="0"/>
        <v>104</v>
      </c>
      <c r="AN15" s="103"/>
    </row>
    <row r="16" spans="1:43" ht="18.75">
      <c r="A16" s="96">
        <v>14</v>
      </c>
      <c r="B16" s="113" t="s">
        <v>140</v>
      </c>
      <c r="C16" s="114">
        <v>36767</v>
      </c>
      <c r="D16" s="115" t="s">
        <v>141</v>
      </c>
      <c r="E16" s="104">
        <v>83</v>
      </c>
      <c r="F16" s="109" t="str">
        <f t="shared" si="1"/>
        <v>5</v>
      </c>
      <c r="G16" s="102"/>
      <c r="H16" s="103"/>
      <c r="I16" s="104">
        <v>5</v>
      </c>
      <c r="J16" s="102"/>
      <c r="K16" s="103"/>
      <c r="L16" s="104"/>
      <c r="M16" s="104"/>
      <c r="N16" s="104"/>
      <c r="O16" s="102"/>
      <c r="P16" s="103"/>
      <c r="Q16" s="104">
        <v>74</v>
      </c>
      <c r="R16" s="111" t="str">
        <f>(IF(Q16&gt;72,"5",IF(Q16&gt;55,"4",IF(Q16&gt;35,"3",IF(Q16&gt;0,"2",)))))</f>
        <v>5</v>
      </c>
      <c r="S16" s="102"/>
      <c r="T16" s="103"/>
      <c r="U16" s="104"/>
      <c r="V16" s="104"/>
      <c r="W16" s="102"/>
      <c r="X16" s="103"/>
      <c r="Y16" s="104">
        <v>70</v>
      </c>
      <c r="Z16" s="111" t="str">
        <f t="shared" ref="Z16" si="11">(IF(Y16&gt;71,"5",IF(Y16&gt;54,"4",IF(Y16&gt;35,"3",IF(Y16&gt;0,"2",)))))</f>
        <v>4</v>
      </c>
      <c r="AA16" s="102"/>
      <c r="AB16" s="103"/>
      <c r="AC16" s="104"/>
      <c r="AD16" s="104"/>
      <c r="AE16" s="102"/>
      <c r="AF16" s="103"/>
      <c r="AG16" s="104"/>
      <c r="AH16" s="104"/>
      <c r="AI16" s="102"/>
      <c r="AJ16" s="103"/>
      <c r="AK16" s="104"/>
      <c r="AL16" s="104"/>
      <c r="AM16" s="102">
        <f t="shared" si="0"/>
        <v>144</v>
      </c>
      <c r="AN16" s="103"/>
      <c r="AO16" s="116"/>
      <c r="AQ16" s="117"/>
    </row>
    <row r="17" spans="1:41" ht="18.75">
      <c r="A17" s="96">
        <v>15</v>
      </c>
      <c r="B17" s="113" t="s">
        <v>142</v>
      </c>
      <c r="C17" s="114">
        <v>36487</v>
      </c>
      <c r="D17" s="115" t="s">
        <v>143</v>
      </c>
      <c r="E17" s="104">
        <v>70</v>
      </c>
      <c r="F17" s="109" t="str">
        <f t="shared" si="1"/>
        <v>4</v>
      </c>
      <c r="G17" s="102"/>
      <c r="H17" s="103"/>
      <c r="I17" s="104">
        <v>3</v>
      </c>
      <c r="J17" s="102"/>
      <c r="K17" s="103"/>
      <c r="L17" s="105">
        <v>18</v>
      </c>
      <c r="M17" s="104"/>
      <c r="N17" s="104"/>
      <c r="O17" s="102"/>
      <c r="P17" s="103"/>
      <c r="Q17" s="104"/>
      <c r="R17" s="104"/>
      <c r="S17" s="102"/>
      <c r="T17" s="103"/>
      <c r="U17" s="104"/>
      <c r="V17" s="104"/>
      <c r="W17" s="102"/>
      <c r="X17" s="103"/>
      <c r="Y17" s="104"/>
      <c r="Z17" s="104"/>
      <c r="AA17" s="102"/>
      <c r="AB17" s="103"/>
      <c r="AC17" s="104">
        <v>44</v>
      </c>
      <c r="AD17" s="111" t="str">
        <f t="shared" ref="AD17" si="12">(IF(AC17&gt;67,"5",IF(AC17&gt;49,"4",IF(AC17&gt;31,"3",IF(AC17&gt;0,"2",)))))</f>
        <v>3</v>
      </c>
      <c r="AE17" s="102"/>
      <c r="AF17" s="103"/>
      <c r="AG17" s="104">
        <v>62</v>
      </c>
      <c r="AH17" s="104" t="str">
        <f>(IF(AG17&gt;66,"5",IF(AG17&gt;54,"4",IF(AG17&gt;41,"3",IF(AG17&gt;0,"2",)))))</f>
        <v>4</v>
      </c>
      <c r="AI17" s="102"/>
      <c r="AJ17" s="103"/>
      <c r="AK17" s="104"/>
      <c r="AL17" s="104"/>
      <c r="AM17" s="102">
        <f t="shared" si="0"/>
        <v>124</v>
      </c>
      <c r="AN17" s="103"/>
    </row>
    <row r="18" spans="1:41" ht="18.75">
      <c r="A18" s="96">
        <v>16</v>
      </c>
      <c r="B18" s="97" t="s">
        <v>144</v>
      </c>
      <c r="C18" s="98">
        <v>36328</v>
      </c>
      <c r="D18" s="99" t="s">
        <v>145</v>
      </c>
      <c r="E18" s="100">
        <v>65</v>
      </c>
      <c r="F18" s="109" t="str">
        <f t="shared" si="1"/>
        <v>4</v>
      </c>
      <c r="G18" s="102"/>
      <c r="H18" s="103"/>
      <c r="I18" s="100">
        <v>3</v>
      </c>
      <c r="J18" s="102"/>
      <c r="K18" s="103"/>
      <c r="L18" s="105">
        <v>18</v>
      </c>
      <c r="M18" s="100">
        <v>38</v>
      </c>
      <c r="N18" s="108" t="str">
        <f>(IF(M18&gt;67,"5",IF(M18&gt;52,"4",IF(M18&gt;35,"3",IF(M18&gt;0,"2",)))))</f>
        <v>3</v>
      </c>
      <c r="O18" s="102"/>
      <c r="P18" s="103"/>
      <c r="Q18" s="100">
        <v>46</v>
      </c>
      <c r="R18" s="111" t="str">
        <f>(IF(Q18&gt;72,"5",IF(Q18&gt;55,"4",IF(Q18&gt;35,"3",IF(Q18&gt;0,"2",)))))</f>
        <v>3</v>
      </c>
      <c r="S18" s="102"/>
      <c r="T18" s="103"/>
      <c r="U18" s="100"/>
      <c r="V18" s="104"/>
      <c r="W18" s="102"/>
      <c r="X18" s="103"/>
      <c r="Y18" s="107">
        <v>65</v>
      </c>
      <c r="Z18" s="111" t="str">
        <f t="shared" ref="Z18" si="13">(IF(Y18&gt;71,"5",IF(Y18&gt;54,"4",IF(Y18&gt;35,"3",IF(Y18&gt;0,"2",)))))</f>
        <v>4</v>
      </c>
      <c r="AA18" s="102"/>
      <c r="AB18" s="103"/>
      <c r="AC18" s="100"/>
      <c r="AD18" s="104"/>
      <c r="AE18" s="102"/>
      <c r="AF18" s="103"/>
      <c r="AG18" s="100"/>
      <c r="AH18" s="104"/>
      <c r="AI18" s="102"/>
      <c r="AJ18" s="103"/>
      <c r="AK18" s="100"/>
      <c r="AL18" s="104"/>
      <c r="AM18" s="102">
        <f t="shared" si="0"/>
        <v>167</v>
      </c>
      <c r="AN18" s="103"/>
    </row>
    <row r="19" spans="1:41" ht="18.75">
      <c r="A19" s="96">
        <v>17</v>
      </c>
      <c r="B19" s="97" t="s">
        <v>146</v>
      </c>
      <c r="C19" s="98">
        <v>36408</v>
      </c>
      <c r="D19" s="99" t="s">
        <v>147</v>
      </c>
      <c r="E19" s="100">
        <v>59</v>
      </c>
      <c r="F19" s="109" t="str">
        <f t="shared" si="1"/>
        <v>4</v>
      </c>
      <c r="G19" s="102"/>
      <c r="H19" s="103"/>
      <c r="I19" s="100">
        <v>3</v>
      </c>
      <c r="J19" s="102"/>
      <c r="K19" s="103"/>
      <c r="L19" s="100" t="s">
        <v>148</v>
      </c>
      <c r="M19" s="100"/>
      <c r="N19" s="104"/>
      <c r="O19" s="102"/>
      <c r="P19" s="103"/>
      <c r="Q19" s="100"/>
      <c r="R19" s="104"/>
      <c r="S19" s="102"/>
      <c r="T19" s="103"/>
      <c r="U19" s="100"/>
      <c r="V19" s="104"/>
      <c r="W19" s="102"/>
      <c r="X19" s="103"/>
      <c r="Y19" s="107"/>
      <c r="Z19" s="104"/>
      <c r="AA19" s="102"/>
      <c r="AB19" s="103"/>
      <c r="AC19" s="100">
        <v>42</v>
      </c>
      <c r="AD19" s="111" t="str">
        <f t="shared" ref="AD19" si="14">(IF(AC19&gt;67,"5",IF(AC19&gt;49,"4",IF(AC19&gt;31,"3",IF(AC19&gt;0,"2",)))))</f>
        <v>3</v>
      </c>
      <c r="AE19" s="102"/>
      <c r="AF19" s="103"/>
      <c r="AG19" s="100">
        <v>57</v>
      </c>
      <c r="AH19" s="104" t="str">
        <f>(IF(AG19&gt;66,"5",IF(AG19&gt;54,"4",IF(AG19&gt;41,"3",IF(AG19&gt;0,"2",)))))</f>
        <v>4</v>
      </c>
      <c r="AI19" s="102"/>
      <c r="AJ19" s="103"/>
      <c r="AK19" s="100"/>
      <c r="AL19" s="104"/>
      <c r="AM19" s="102">
        <f t="shared" si="0"/>
        <v>99</v>
      </c>
      <c r="AN19" s="103"/>
    </row>
    <row r="20" spans="1:41" ht="18.75">
      <c r="A20" s="96">
        <v>18</v>
      </c>
      <c r="B20" s="113" t="s">
        <v>149</v>
      </c>
      <c r="C20" s="114">
        <v>36644</v>
      </c>
      <c r="D20" s="115" t="s">
        <v>150</v>
      </c>
      <c r="E20" s="104">
        <v>66</v>
      </c>
      <c r="F20" s="109" t="str">
        <f t="shared" si="1"/>
        <v>4</v>
      </c>
      <c r="G20" s="102"/>
      <c r="H20" s="103"/>
      <c r="I20" s="104">
        <v>4</v>
      </c>
      <c r="J20" s="102"/>
      <c r="K20" s="103"/>
      <c r="L20" s="104"/>
      <c r="M20" s="104"/>
      <c r="N20" s="104"/>
      <c r="O20" s="102"/>
      <c r="P20" s="103"/>
      <c r="Q20" s="104">
        <v>46</v>
      </c>
      <c r="R20" s="111" t="str">
        <f t="shared" ref="R20:R21" si="15">(IF(Q20&gt;72,"5",IF(Q20&gt;55,"4",IF(Q20&gt;35,"3",IF(Q20&gt;0,"2",)))))</f>
        <v>3</v>
      </c>
      <c r="S20" s="102"/>
      <c r="T20" s="103"/>
      <c r="U20" s="104"/>
      <c r="V20" s="104"/>
      <c r="W20" s="102"/>
      <c r="X20" s="103"/>
      <c r="Y20" s="104">
        <v>77</v>
      </c>
      <c r="Z20" s="111" t="str">
        <f t="shared" ref="Z20:Z21" si="16">(IF(Y20&gt;71,"5",IF(Y20&gt;54,"4",IF(Y20&gt;35,"3",IF(Y20&gt;0,"2",)))))</f>
        <v>5</v>
      </c>
      <c r="AA20" s="102"/>
      <c r="AB20" s="103"/>
      <c r="AC20" s="104"/>
      <c r="AD20" s="104"/>
      <c r="AE20" s="102"/>
      <c r="AF20" s="103"/>
      <c r="AG20" s="104"/>
      <c r="AH20" s="104"/>
      <c r="AI20" s="102"/>
      <c r="AJ20" s="103"/>
      <c r="AK20" s="104"/>
      <c r="AL20" s="104"/>
      <c r="AM20" s="102">
        <f t="shared" si="0"/>
        <v>123</v>
      </c>
      <c r="AN20" s="103"/>
    </row>
    <row r="21" spans="1:41" ht="18.75">
      <c r="A21" s="96">
        <v>19</v>
      </c>
      <c r="B21" s="97" t="s">
        <v>151</v>
      </c>
      <c r="C21" s="98">
        <v>36510</v>
      </c>
      <c r="D21" s="99" t="s">
        <v>152</v>
      </c>
      <c r="E21" s="100">
        <v>57</v>
      </c>
      <c r="F21" s="109" t="str">
        <f t="shared" si="1"/>
        <v>3</v>
      </c>
      <c r="G21" s="102"/>
      <c r="H21" s="103"/>
      <c r="I21" s="105">
        <v>2</v>
      </c>
      <c r="J21" s="102"/>
      <c r="K21" s="103"/>
      <c r="L21" s="100"/>
      <c r="M21" s="100"/>
      <c r="N21" s="104"/>
      <c r="O21" s="102"/>
      <c r="P21" s="103"/>
      <c r="Q21" s="105">
        <v>6</v>
      </c>
      <c r="R21" s="106" t="str">
        <f t="shared" si="15"/>
        <v>2</v>
      </c>
      <c r="S21" s="102"/>
      <c r="T21" s="103"/>
      <c r="U21" s="100"/>
      <c r="V21" s="104"/>
      <c r="W21" s="102"/>
      <c r="X21" s="103"/>
      <c r="Y21" s="110">
        <v>30</v>
      </c>
      <c r="Z21" s="106" t="str">
        <f t="shared" si="16"/>
        <v>2</v>
      </c>
      <c r="AA21" s="102"/>
      <c r="AB21" s="103"/>
      <c r="AC21" s="100"/>
      <c r="AD21" s="104"/>
      <c r="AE21" s="102"/>
      <c r="AF21" s="103"/>
      <c r="AG21" s="100"/>
      <c r="AH21" s="104"/>
      <c r="AI21" s="102"/>
      <c r="AJ21" s="103"/>
      <c r="AK21" s="100"/>
      <c r="AL21" s="104"/>
      <c r="AM21" s="102">
        <f t="shared" si="0"/>
        <v>36</v>
      </c>
      <c r="AN21" s="103"/>
    </row>
    <row r="22" spans="1:41" ht="18.75">
      <c r="A22" s="96">
        <v>20</v>
      </c>
      <c r="B22" s="97" t="s">
        <v>153</v>
      </c>
      <c r="C22" s="98">
        <v>36550</v>
      </c>
      <c r="D22" s="99" t="s">
        <v>154</v>
      </c>
      <c r="E22" s="100">
        <v>64</v>
      </c>
      <c r="F22" s="109" t="str">
        <f t="shared" si="1"/>
        <v>4</v>
      </c>
      <c r="G22" s="102"/>
      <c r="H22" s="103"/>
      <c r="I22" s="100">
        <v>3</v>
      </c>
      <c r="J22" s="102"/>
      <c r="K22" s="103"/>
      <c r="L22" s="100"/>
      <c r="M22" s="100"/>
      <c r="N22" s="104"/>
      <c r="O22" s="102"/>
      <c r="P22" s="103"/>
      <c r="Q22" s="100"/>
      <c r="R22" s="104"/>
      <c r="S22" s="102"/>
      <c r="T22" s="103"/>
      <c r="U22" s="100"/>
      <c r="V22" s="104"/>
      <c r="W22" s="102"/>
      <c r="X22" s="103"/>
      <c r="Y22" s="107"/>
      <c r="Z22" s="104"/>
      <c r="AA22" s="102"/>
      <c r="AB22" s="103"/>
      <c r="AC22" s="100">
        <v>35</v>
      </c>
      <c r="AD22" s="111" t="str">
        <f t="shared" ref="AD22" si="17">(IF(AC22&gt;67,"5",IF(AC22&gt;49,"4",IF(AC22&gt;31,"3",IF(AC22&gt;0,"2",)))))</f>
        <v>3</v>
      </c>
      <c r="AE22" s="102"/>
      <c r="AF22" s="103"/>
      <c r="AG22" s="100">
        <v>57</v>
      </c>
      <c r="AH22" s="104" t="str">
        <f>(IF(AG22&gt;66,"5",IF(AG22&gt;54,"4",IF(AG22&gt;41,"3",IF(AG22&gt;0,"2",)))))</f>
        <v>4</v>
      </c>
      <c r="AI22" s="102"/>
      <c r="AJ22" s="103"/>
      <c r="AK22" s="100"/>
      <c r="AL22" s="104"/>
      <c r="AM22" s="102">
        <f t="shared" si="0"/>
        <v>92</v>
      </c>
      <c r="AN22" s="103"/>
    </row>
    <row r="23" spans="1:41" ht="18.75">
      <c r="A23" s="96">
        <v>21</v>
      </c>
      <c r="B23" s="97" t="s">
        <v>155</v>
      </c>
      <c r="C23" s="98">
        <v>36204</v>
      </c>
      <c r="D23" s="99" t="s">
        <v>156</v>
      </c>
      <c r="E23" s="100">
        <v>44</v>
      </c>
      <c r="F23" s="109" t="str">
        <f t="shared" si="1"/>
        <v>3</v>
      </c>
      <c r="G23" s="102"/>
      <c r="H23" s="103"/>
      <c r="I23" s="100">
        <v>3</v>
      </c>
      <c r="J23" s="102"/>
      <c r="K23" s="103"/>
      <c r="L23" s="105">
        <v>9</v>
      </c>
      <c r="M23" s="105">
        <v>24</v>
      </c>
      <c r="N23" s="106" t="str">
        <f t="shared" ref="N23:N24" si="18">(IF(M23&gt;67,"5",IF(M23&gt;52,"4",IF(M23&gt;35,"3",IF(M23&gt;0,"2",)))))</f>
        <v>2</v>
      </c>
      <c r="O23" s="102"/>
      <c r="P23" s="103"/>
      <c r="Q23" s="105">
        <v>20</v>
      </c>
      <c r="R23" s="106" t="str">
        <f>(IF(Q23&gt;72,"5",IF(Q23&gt;55,"4",IF(Q23&gt;35,"3",IF(Q23&gt;0,"2",)))))</f>
        <v>2</v>
      </c>
      <c r="S23" s="102"/>
      <c r="T23" s="103"/>
      <c r="U23" s="118"/>
      <c r="V23" s="104"/>
      <c r="W23" s="102"/>
      <c r="X23" s="103"/>
      <c r="Y23" s="110">
        <v>25</v>
      </c>
      <c r="Z23" s="106" t="str">
        <f t="shared" ref="Z23" si="19">(IF(Y23&gt;71,"5",IF(Y23&gt;54,"4",IF(Y23&gt;35,"3",IF(Y23&gt;0,"2",)))))</f>
        <v>2</v>
      </c>
      <c r="AA23" s="102"/>
      <c r="AB23" s="103"/>
      <c r="AC23" s="100"/>
      <c r="AD23" s="104"/>
      <c r="AE23" s="102"/>
      <c r="AF23" s="103"/>
      <c r="AG23" s="118"/>
      <c r="AH23" s="104"/>
      <c r="AI23" s="102"/>
      <c r="AJ23" s="103"/>
      <c r="AK23" s="118"/>
      <c r="AL23" s="104"/>
      <c r="AM23" s="102">
        <f t="shared" si="0"/>
        <v>78</v>
      </c>
      <c r="AN23" s="103"/>
      <c r="AO23" s="6"/>
    </row>
    <row r="24" spans="1:41" ht="18.75">
      <c r="A24" s="96">
        <v>22</v>
      </c>
      <c r="B24" s="97" t="s">
        <v>157</v>
      </c>
      <c r="C24" s="98">
        <v>36609</v>
      </c>
      <c r="D24" s="99" t="s">
        <v>158</v>
      </c>
      <c r="E24" s="100">
        <v>56</v>
      </c>
      <c r="F24" s="109" t="str">
        <f t="shared" si="1"/>
        <v>3</v>
      </c>
      <c r="G24" s="102"/>
      <c r="H24" s="103"/>
      <c r="I24" s="100">
        <v>4</v>
      </c>
      <c r="J24" s="102"/>
      <c r="K24" s="103"/>
      <c r="L24" s="105">
        <v>9</v>
      </c>
      <c r="M24" s="100">
        <v>41</v>
      </c>
      <c r="N24" s="111" t="str">
        <f t="shared" si="18"/>
        <v>3</v>
      </c>
      <c r="O24" s="102"/>
      <c r="P24" s="103"/>
      <c r="Q24" s="119"/>
      <c r="R24" s="104"/>
      <c r="S24" s="102"/>
      <c r="T24" s="103"/>
      <c r="U24" s="100">
        <v>0</v>
      </c>
      <c r="V24" s="104"/>
      <c r="W24" s="102"/>
      <c r="X24" s="103"/>
      <c r="Y24" s="120"/>
      <c r="Z24" s="104"/>
      <c r="AA24" s="102"/>
      <c r="AB24" s="103"/>
      <c r="AC24" s="105">
        <v>22</v>
      </c>
      <c r="AD24" s="106" t="str">
        <f t="shared" ref="AD24" si="20">(IF(AC24&gt;67,"5",IF(AC24&gt;49,"4",IF(AC24&gt;31,"3",IF(AC24&gt;0,"2",)))))</f>
        <v>2</v>
      </c>
      <c r="AE24" s="102"/>
      <c r="AF24" s="103"/>
      <c r="AG24" s="105">
        <v>36</v>
      </c>
      <c r="AH24" s="106" t="str">
        <f>(IF(AG24&gt;66,"5",IF(AG24&gt;54,"4",IF(AG24&gt;41,"3",IF(AG24&gt;0,"2",)))))</f>
        <v>2</v>
      </c>
      <c r="AI24" s="102"/>
      <c r="AJ24" s="103"/>
      <c r="AK24" s="119"/>
      <c r="AL24" s="104"/>
      <c r="AM24" s="102">
        <f t="shared" si="0"/>
        <v>108</v>
      </c>
      <c r="AN24" s="103"/>
    </row>
    <row r="25" spans="1:41" ht="18.75">
      <c r="A25" s="96">
        <v>23</v>
      </c>
      <c r="B25" s="113" t="s">
        <v>159</v>
      </c>
      <c r="C25" s="114">
        <v>36661</v>
      </c>
      <c r="D25" s="115" t="s">
        <v>160</v>
      </c>
      <c r="E25" s="104">
        <v>73</v>
      </c>
      <c r="F25" s="109" t="str">
        <f t="shared" si="1"/>
        <v>5</v>
      </c>
      <c r="G25" s="102"/>
      <c r="H25" s="103"/>
      <c r="I25" s="104">
        <v>5</v>
      </c>
      <c r="J25" s="102"/>
      <c r="K25" s="103"/>
      <c r="L25" s="121"/>
      <c r="M25" s="121"/>
      <c r="N25" s="104"/>
      <c r="O25" s="102"/>
      <c r="P25" s="103"/>
      <c r="Q25" s="104">
        <v>56</v>
      </c>
      <c r="R25" s="111" t="str">
        <f>(IF(Q25&gt;72,"5",IF(Q25&gt;55,"4",IF(Q25&gt;35,"3",IF(Q25&gt;0,"2",)))))</f>
        <v>4</v>
      </c>
      <c r="S25" s="102"/>
      <c r="T25" s="103"/>
      <c r="U25" s="121"/>
      <c r="V25" s="104"/>
      <c r="W25" s="102"/>
      <c r="X25" s="103"/>
      <c r="Y25" s="104">
        <v>59</v>
      </c>
      <c r="Z25" s="111" t="str">
        <f t="shared" ref="Z25" si="21">(IF(Y25&gt;71,"5",IF(Y25&gt;54,"4",IF(Y25&gt;35,"3",IF(Y25&gt;0,"2",)))))</f>
        <v>4</v>
      </c>
      <c r="AA25" s="102"/>
      <c r="AB25" s="103"/>
      <c r="AC25" s="121"/>
      <c r="AD25" s="104"/>
      <c r="AE25" s="102"/>
      <c r="AF25" s="103"/>
      <c r="AG25" s="121"/>
      <c r="AH25" s="104"/>
      <c r="AI25" s="102"/>
      <c r="AJ25" s="103"/>
      <c r="AK25" s="121"/>
      <c r="AL25" s="104"/>
      <c r="AM25" s="102">
        <f t="shared" si="0"/>
        <v>115</v>
      </c>
      <c r="AN25" s="103"/>
    </row>
    <row r="26" spans="1:41" ht="18.75">
      <c r="E26">
        <f>SUM(E3:E25)</f>
        <v>1348</v>
      </c>
      <c r="I26">
        <f>SUM(I3:I25)</f>
        <v>78</v>
      </c>
      <c r="L26" s="116">
        <f>SUM(L3:L25)/6</f>
        <v>26.333333333333332</v>
      </c>
      <c r="U26">
        <f>SUM(U3:U25)</f>
        <v>0</v>
      </c>
      <c r="Z26" s="6"/>
      <c r="AA26" s="6"/>
      <c r="AB26" s="6"/>
      <c r="AL26">
        <f>SUM(AL3:AL25)</f>
        <v>2</v>
      </c>
      <c r="AM26" s="122">
        <f t="shared" si="0"/>
        <v>28.333333333333332</v>
      </c>
    </row>
    <row r="27" spans="1:41" ht="18.75">
      <c r="B27" s="123" t="s">
        <v>161</v>
      </c>
      <c r="E27" s="116">
        <f>E26/23</f>
        <v>58.608695652173914</v>
      </c>
      <c r="I27" s="116">
        <f>I26/21</f>
        <v>3.7142857142857144</v>
      </c>
      <c r="M27" s="116">
        <f>SUM(M3:M25)/4</f>
        <v>39</v>
      </c>
      <c r="Q27" s="116">
        <f>SUM(Q3:Q25)/11</f>
        <v>39.81818181818182</v>
      </c>
      <c r="Y27" s="116">
        <f>SUM(Y3:Y25)/12</f>
        <v>48.416666666666664</v>
      </c>
      <c r="Z27" s="6"/>
      <c r="AA27" s="6"/>
      <c r="AB27" s="6"/>
      <c r="AC27" s="116">
        <f>SUM(AC3:AC25)/11</f>
        <v>33.727272727272727</v>
      </c>
      <c r="AG27" s="116">
        <f>SUM(AG3:AG25)/12</f>
        <v>48.666666666666664</v>
      </c>
      <c r="AK27" s="116">
        <f>SUM(AK3:AK25)</f>
        <v>24</v>
      </c>
    </row>
    <row r="29" spans="1:41" ht="15.75">
      <c r="B29" s="124" t="s">
        <v>162</v>
      </c>
    </row>
  </sheetData>
  <autoFilter ref="E2:AN25"/>
  <mergeCells count="1">
    <mergeCell ref="A1:AK1"/>
  </mergeCells>
  <pageMargins left="0.70866141732283472" right="0" top="0.59055118110236227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0"/>
  <sheetViews>
    <sheetView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5"/>
  <cols>
    <col min="1" max="1" width="5.7109375" customWidth="1"/>
    <col min="2" max="2" width="39.28515625" customWidth="1"/>
    <col min="3" max="3" width="4.85546875" customWidth="1"/>
    <col min="4" max="4" width="6" customWidth="1"/>
    <col min="5" max="25" width="4.85546875" customWidth="1"/>
  </cols>
  <sheetData>
    <row r="1" spans="1:25" ht="42.75" customHeight="1">
      <c r="A1" s="278" t="s">
        <v>56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</row>
    <row r="2" spans="1:25" ht="90.75" customHeight="1">
      <c r="A2" s="30" t="s">
        <v>0</v>
      </c>
      <c r="B2" s="1" t="s">
        <v>22</v>
      </c>
      <c r="C2" s="1"/>
      <c r="D2" s="28" t="s">
        <v>23</v>
      </c>
      <c r="E2" s="78" t="s">
        <v>106</v>
      </c>
      <c r="F2" s="77" t="s">
        <v>107</v>
      </c>
      <c r="G2" s="28" t="s">
        <v>24</v>
      </c>
      <c r="H2" s="28"/>
      <c r="I2" s="78" t="s">
        <v>106</v>
      </c>
      <c r="J2" s="32" t="s">
        <v>107</v>
      </c>
      <c r="K2" s="26" t="s">
        <v>26</v>
      </c>
      <c r="L2" s="78" t="s">
        <v>106</v>
      </c>
      <c r="M2" s="32" t="s">
        <v>107</v>
      </c>
      <c r="N2" s="23" t="s">
        <v>28</v>
      </c>
      <c r="O2" s="78" t="s">
        <v>106</v>
      </c>
      <c r="P2" s="77" t="s">
        <v>107</v>
      </c>
      <c r="Q2" s="23" t="s">
        <v>29</v>
      </c>
      <c r="R2" s="78" t="s">
        <v>106</v>
      </c>
      <c r="S2" s="77" t="s">
        <v>107</v>
      </c>
      <c r="T2" s="28" t="s">
        <v>34</v>
      </c>
      <c r="U2" s="78" t="s">
        <v>106</v>
      </c>
      <c r="V2" s="77" t="s">
        <v>107</v>
      </c>
      <c r="W2" s="28" t="s">
        <v>35</v>
      </c>
      <c r="X2" s="78" t="s">
        <v>106</v>
      </c>
      <c r="Y2" s="32" t="s">
        <v>107</v>
      </c>
    </row>
    <row r="3" spans="1:25" ht="15.6" customHeight="1">
      <c r="A3" s="31"/>
      <c r="B3" s="7"/>
      <c r="C3" s="7"/>
      <c r="D3" s="29"/>
      <c r="E3" s="29"/>
      <c r="F3" s="29"/>
      <c r="G3" s="24" t="s">
        <v>36</v>
      </c>
      <c r="H3" s="24" t="s">
        <v>37</v>
      </c>
      <c r="I3" s="33"/>
      <c r="J3" s="33"/>
      <c r="K3" s="27"/>
      <c r="L3" s="76"/>
      <c r="M3" s="76"/>
      <c r="N3" s="25"/>
      <c r="O3" s="34"/>
      <c r="P3" s="34"/>
      <c r="Q3" s="25"/>
      <c r="R3" s="34"/>
      <c r="S3" s="34"/>
      <c r="T3" s="29"/>
      <c r="U3" s="29"/>
      <c r="V3" s="29"/>
      <c r="W3" s="29"/>
      <c r="X3" s="21"/>
      <c r="Y3" s="21"/>
    </row>
    <row r="4" spans="1:25" ht="15.75">
      <c r="A4" s="2">
        <v>1</v>
      </c>
      <c r="B4" s="35" t="s">
        <v>39</v>
      </c>
      <c r="C4" s="36"/>
      <c r="D4" s="37">
        <v>64</v>
      </c>
      <c r="E4" s="37"/>
      <c r="F4" s="37"/>
      <c r="G4" s="38">
        <v>4</v>
      </c>
      <c r="H4" s="38">
        <v>39</v>
      </c>
      <c r="I4" s="38">
        <v>3</v>
      </c>
      <c r="J4" s="38"/>
      <c r="K4" s="38"/>
      <c r="L4" s="38"/>
      <c r="M4" s="38"/>
      <c r="N4" s="38"/>
      <c r="O4" s="38"/>
      <c r="P4" s="38"/>
      <c r="Q4" s="39">
        <v>15</v>
      </c>
      <c r="R4" s="39">
        <v>2</v>
      </c>
      <c r="S4" s="39"/>
      <c r="T4" s="84">
        <v>18</v>
      </c>
      <c r="U4" s="40"/>
      <c r="V4" s="40"/>
      <c r="W4" s="38"/>
      <c r="X4" s="21"/>
      <c r="Y4" s="21"/>
    </row>
    <row r="5" spans="1:25" ht="15.75">
      <c r="A5" s="2">
        <v>2</v>
      </c>
      <c r="B5" s="35" t="s">
        <v>3</v>
      </c>
      <c r="C5" s="36"/>
      <c r="D5" s="37">
        <v>64</v>
      </c>
      <c r="E5" s="37"/>
      <c r="F5" s="37"/>
      <c r="G5" s="38">
        <v>3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21"/>
      <c r="Y5" s="21"/>
    </row>
    <row r="6" spans="1:25" ht="15.75">
      <c r="A6" s="2">
        <v>3</v>
      </c>
      <c r="B6" s="35" t="s">
        <v>40</v>
      </c>
      <c r="C6" s="36"/>
      <c r="D6" s="37">
        <v>67</v>
      </c>
      <c r="E6" s="37"/>
      <c r="F6" s="37"/>
      <c r="G6" s="38">
        <v>4</v>
      </c>
      <c r="H6" s="40"/>
      <c r="I6" s="40"/>
      <c r="J6" s="40"/>
      <c r="K6" s="40">
        <v>50</v>
      </c>
      <c r="L6" s="40">
        <v>3</v>
      </c>
      <c r="M6" s="40"/>
      <c r="N6" s="40">
        <v>50</v>
      </c>
      <c r="O6" s="40"/>
      <c r="P6" s="40"/>
      <c r="Q6" s="40"/>
      <c r="R6" s="40"/>
      <c r="S6" s="40"/>
      <c r="T6" s="40"/>
      <c r="U6" s="40"/>
      <c r="V6" s="40"/>
      <c r="W6" s="40"/>
      <c r="X6" s="21"/>
      <c r="Y6" s="21"/>
    </row>
    <row r="7" spans="1:25" ht="15.75">
      <c r="A7" s="2">
        <v>4</v>
      </c>
      <c r="B7" s="85" t="s">
        <v>41</v>
      </c>
      <c r="C7" s="36"/>
      <c r="D7" s="37">
        <v>43</v>
      </c>
      <c r="E7" s="37"/>
      <c r="F7" s="37"/>
      <c r="G7" s="39">
        <v>2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21"/>
      <c r="Y7" s="21"/>
    </row>
    <row r="8" spans="1:25" ht="15.75">
      <c r="A8" s="2">
        <v>5</v>
      </c>
      <c r="B8" s="82" t="s">
        <v>5</v>
      </c>
      <c r="C8" s="36"/>
      <c r="D8" s="79">
        <v>91</v>
      </c>
      <c r="E8" s="79"/>
      <c r="F8" s="79"/>
      <c r="G8" s="80">
        <v>5</v>
      </c>
      <c r="H8" s="81"/>
      <c r="I8" s="81"/>
      <c r="J8" s="81"/>
      <c r="K8" s="81"/>
      <c r="L8" s="81"/>
      <c r="M8" s="81"/>
      <c r="N8" s="81"/>
      <c r="O8" s="81"/>
      <c r="P8" s="81"/>
      <c r="Q8" s="80">
        <v>60</v>
      </c>
      <c r="R8" s="80">
        <v>4</v>
      </c>
      <c r="S8" s="38"/>
      <c r="T8" s="40">
        <v>72</v>
      </c>
      <c r="U8" s="40"/>
      <c r="V8" s="40"/>
      <c r="W8" s="40"/>
      <c r="X8" s="21"/>
      <c r="Y8" s="21"/>
    </row>
    <row r="9" spans="1:25" ht="15.75">
      <c r="A9" s="2">
        <v>6</v>
      </c>
      <c r="B9" s="35" t="s">
        <v>6</v>
      </c>
      <c r="C9" s="36"/>
      <c r="D9" s="37">
        <v>46</v>
      </c>
      <c r="E9" s="37"/>
      <c r="F9" s="37"/>
      <c r="G9" s="38">
        <v>3</v>
      </c>
      <c r="H9" s="40"/>
      <c r="I9" s="40"/>
      <c r="J9" s="40"/>
      <c r="K9" s="40"/>
      <c r="L9" s="40"/>
      <c r="M9" s="40"/>
      <c r="N9" s="40"/>
      <c r="O9" s="40"/>
      <c r="P9" s="40"/>
      <c r="Q9" s="38">
        <v>38</v>
      </c>
      <c r="R9" s="38">
        <v>3</v>
      </c>
      <c r="S9" s="38"/>
      <c r="T9" s="84">
        <v>26</v>
      </c>
      <c r="U9" s="40"/>
      <c r="V9" s="40"/>
      <c r="W9" s="40"/>
      <c r="X9" s="21"/>
      <c r="Y9" s="21"/>
    </row>
    <row r="10" spans="1:25" ht="15.75">
      <c r="A10" s="2">
        <v>7</v>
      </c>
      <c r="B10" s="35" t="s">
        <v>7</v>
      </c>
      <c r="C10" s="36"/>
      <c r="D10" s="37">
        <v>71</v>
      </c>
      <c r="E10" s="37"/>
      <c r="F10" s="37"/>
      <c r="G10" s="38">
        <v>4</v>
      </c>
      <c r="H10" s="40"/>
      <c r="I10" s="40"/>
      <c r="J10" s="40"/>
      <c r="K10" s="40"/>
      <c r="L10" s="40"/>
      <c r="M10" s="40"/>
      <c r="N10" s="40"/>
      <c r="O10" s="40"/>
      <c r="P10" s="40"/>
      <c r="Q10" s="38">
        <v>57</v>
      </c>
      <c r="R10" s="38">
        <v>4</v>
      </c>
      <c r="S10" s="38"/>
      <c r="T10" s="40">
        <v>56</v>
      </c>
      <c r="U10" s="40"/>
      <c r="V10" s="40"/>
      <c r="W10" s="40"/>
      <c r="X10" s="21"/>
      <c r="Y10" s="21"/>
    </row>
    <row r="11" spans="1:25" ht="15.75">
      <c r="A11" s="2">
        <v>8</v>
      </c>
      <c r="B11" s="35" t="s">
        <v>42</v>
      </c>
      <c r="C11" s="36"/>
      <c r="D11" s="37">
        <v>69</v>
      </c>
      <c r="E11" s="37"/>
      <c r="F11" s="37"/>
      <c r="G11" s="38">
        <v>3</v>
      </c>
      <c r="H11" s="40"/>
      <c r="I11" s="40"/>
      <c r="J11" s="40"/>
      <c r="K11" s="40"/>
      <c r="L11" s="40"/>
      <c r="M11" s="40"/>
      <c r="N11" s="40"/>
      <c r="O11" s="40"/>
      <c r="P11" s="40"/>
      <c r="Q11" s="38"/>
      <c r="R11" s="38"/>
      <c r="S11" s="38"/>
      <c r="T11" s="40">
        <v>49</v>
      </c>
      <c r="U11" s="40"/>
      <c r="V11" s="40"/>
      <c r="W11" s="40">
        <v>55</v>
      </c>
      <c r="X11" s="21"/>
      <c r="Y11" s="21"/>
    </row>
    <row r="12" spans="1:25" ht="15.75">
      <c r="A12" s="2">
        <v>9</v>
      </c>
      <c r="B12" s="35" t="s">
        <v>43</v>
      </c>
      <c r="C12" s="36"/>
      <c r="D12" s="37">
        <v>41</v>
      </c>
      <c r="E12" s="37"/>
      <c r="F12" s="37"/>
      <c r="G12" s="38">
        <v>3</v>
      </c>
      <c r="H12" s="40"/>
      <c r="I12" s="40"/>
      <c r="J12" s="40"/>
      <c r="K12" s="40"/>
      <c r="L12" s="40"/>
      <c r="M12" s="40"/>
      <c r="N12" s="40"/>
      <c r="O12" s="40"/>
      <c r="P12" s="40"/>
      <c r="Q12" s="38">
        <v>51</v>
      </c>
      <c r="R12" s="38">
        <v>4</v>
      </c>
      <c r="S12" s="38"/>
      <c r="T12" s="40">
        <v>51</v>
      </c>
      <c r="U12" s="40"/>
      <c r="V12" s="40"/>
      <c r="W12" s="40"/>
      <c r="X12" s="21"/>
      <c r="Y12" s="21"/>
    </row>
    <row r="13" spans="1:25" ht="15.75">
      <c r="A13" s="2">
        <v>10</v>
      </c>
      <c r="B13" s="35" t="s">
        <v>44</v>
      </c>
      <c r="C13" s="36"/>
      <c r="D13" s="37">
        <v>51</v>
      </c>
      <c r="E13" s="37"/>
      <c r="F13" s="37"/>
      <c r="G13" s="38">
        <v>3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21"/>
      <c r="Y13" s="21"/>
    </row>
    <row r="14" spans="1:25" ht="15.75">
      <c r="A14" s="2">
        <v>11</v>
      </c>
      <c r="B14" s="35" t="s">
        <v>12</v>
      </c>
      <c r="C14" s="36"/>
      <c r="D14" s="37">
        <v>45</v>
      </c>
      <c r="E14" s="37"/>
      <c r="F14" s="37"/>
      <c r="G14" s="38">
        <v>3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21"/>
      <c r="Y14" s="21"/>
    </row>
    <row r="15" spans="1:25" ht="15.75">
      <c r="A15" s="2">
        <v>12</v>
      </c>
      <c r="B15" s="35" t="s">
        <v>13</v>
      </c>
      <c r="C15" s="36"/>
      <c r="D15" s="37">
        <v>60</v>
      </c>
      <c r="E15" s="37"/>
      <c r="F15" s="37"/>
      <c r="G15" s="38">
        <v>3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84">
        <v>24</v>
      </c>
      <c r="U15" s="40"/>
      <c r="V15" s="40"/>
      <c r="W15" s="40"/>
      <c r="X15" s="21"/>
      <c r="Y15" s="21"/>
    </row>
    <row r="16" spans="1:25" ht="15.75">
      <c r="A16" s="2">
        <v>13</v>
      </c>
      <c r="B16" s="35" t="s">
        <v>45</v>
      </c>
      <c r="C16" s="36"/>
      <c r="D16" s="37">
        <v>55</v>
      </c>
      <c r="E16" s="37"/>
      <c r="F16" s="37"/>
      <c r="G16" s="38">
        <v>3</v>
      </c>
      <c r="H16" s="38"/>
      <c r="I16" s="38"/>
      <c r="J16" s="38"/>
      <c r="K16" s="38"/>
      <c r="L16" s="38"/>
      <c r="M16" s="38"/>
      <c r="N16" s="38"/>
      <c r="O16" s="38"/>
      <c r="P16" s="38"/>
      <c r="Q16" s="39">
        <v>18</v>
      </c>
      <c r="R16" s="39">
        <v>2</v>
      </c>
      <c r="S16" s="39"/>
      <c r="T16" s="38"/>
      <c r="U16" s="38"/>
      <c r="V16" s="38"/>
      <c r="W16" s="38"/>
      <c r="X16" s="21"/>
      <c r="Y16" s="21"/>
    </row>
    <row r="17" spans="1:25" ht="15.75">
      <c r="A17" s="2">
        <v>14</v>
      </c>
      <c r="B17" s="85" t="s">
        <v>14</v>
      </c>
      <c r="C17" s="36"/>
      <c r="D17" s="37">
        <v>45</v>
      </c>
      <c r="E17" s="37"/>
      <c r="F17" s="37"/>
      <c r="G17" s="39">
        <v>2</v>
      </c>
      <c r="H17" s="39">
        <v>9</v>
      </c>
      <c r="I17" s="39">
        <v>2</v>
      </c>
      <c r="J17" s="39"/>
      <c r="K17" s="40"/>
      <c r="L17" s="40"/>
      <c r="M17" s="40"/>
      <c r="N17" s="40"/>
      <c r="O17" s="40"/>
      <c r="P17" s="40"/>
      <c r="Q17" s="40"/>
      <c r="R17" s="40"/>
      <c r="S17" s="40"/>
      <c r="T17" s="84">
        <v>34</v>
      </c>
      <c r="U17" s="40"/>
      <c r="V17" s="40"/>
      <c r="W17" s="38"/>
      <c r="X17" s="21"/>
      <c r="Y17" s="21"/>
    </row>
    <row r="18" spans="1:25" ht="15.75">
      <c r="A18" s="2">
        <v>15</v>
      </c>
      <c r="B18" s="35" t="s">
        <v>15</v>
      </c>
      <c r="C18" s="36"/>
      <c r="D18" s="37">
        <v>55</v>
      </c>
      <c r="E18" s="37"/>
      <c r="F18" s="37"/>
      <c r="G18" s="38">
        <v>3</v>
      </c>
      <c r="H18" s="40"/>
      <c r="I18" s="40"/>
      <c r="J18" s="40"/>
      <c r="K18" s="40"/>
      <c r="L18" s="40"/>
      <c r="M18" s="40"/>
      <c r="N18" s="40"/>
      <c r="O18" s="40"/>
      <c r="P18" s="40"/>
      <c r="Q18" s="38">
        <v>49</v>
      </c>
      <c r="R18" s="38">
        <v>3</v>
      </c>
      <c r="S18" s="38"/>
      <c r="T18" s="84">
        <v>30</v>
      </c>
      <c r="U18" s="40"/>
      <c r="V18" s="40"/>
      <c r="W18" s="38"/>
      <c r="X18" s="21"/>
      <c r="Y18" s="21"/>
    </row>
    <row r="19" spans="1:25" ht="15.75">
      <c r="A19" s="2">
        <v>16</v>
      </c>
      <c r="B19" s="35" t="s">
        <v>46</v>
      </c>
      <c r="C19" s="36"/>
      <c r="D19" s="37">
        <v>46</v>
      </c>
      <c r="E19" s="37"/>
      <c r="F19" s="37"/>
      <c r="G19" s="38">
        <v>3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38"/>
      <c r="X19" s="21"/>
      <c r="Y19" s="21"/>
    </row>
    <row r="20" spans="1:25" ht="15.75">
      <c r="A20" s="2">
        <v>17</v>
      </c>
      <c r="B20" s="35" t="s">
        <v>21</v>
      </c>
      <c r="C20" s="36"/>
      <c r="D20" s="37">
        <v>46</v>
      </c>
      <c r="E20" s="37"/>
      <c r="F20" s="37"/>
      <c r="G20" s="38">
        <v>3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38"/>
      <c r="X20" s="21"/>
      <c r="Y20" s="21"/>
    </row>
    <row r="21" spans="1:25" ht="15.75">
      <c r="A21" s="2">
        <v>18</v>
      </c>
      <c r="B21" s="35" t="s">
        <v>17</v>
      </c>
      <c r="C21" s="36"/>
      <c r="D21" s="37">
        <v>20</v>
      </c>
      <c r="E21" s="37"/>
      <c r="F21" s="37"/>
      <c r="G21" s="39">
        <v>3</v>
      </c>
      <c r="H21" s="39">
        <v>23</v>
      </c>
      <c r="I21" s="39">
        <v>2</v>
      </c>
      <c r="J21" s="39"/>
      <c r="K21" s="40"/>
      <c r="L21" s="40"/>
      <c r="M21" s="40"/>
      <c r="N21" s="40"/>
      <c r="O21" s="40"/>
      <c r="P21" s="40"/>
      <c r="Q21" s="40"/>
      <c r="R21" s="40"/>
      <c r="S21" s="40"/>
      <c r="T21" s="84">
        <v>18</v>
      </c>
      <c r="U21" s="40"/>
      <c r="V21" s="40"/>
      <c r="W21" s="38"/>
      <c r="X21" s="21"/>
      <c r="Y21" s="21"/>
    </row>
    <row r="22" spans="1:25" ht="15.75">
      <c r="A22" s="2">
        <v>19</v>
      </c>
      <c r="B22" s="35" t="s">
        <v>47</v>
      </c>
      <c r="C22" s="36"/>
      <c r="D22" s="37">
        <v>57</v>
      </c>
      <c r="E22" s="37"/>
      <c r="F22" s="37"/>
      <c r="G22" s="38">
        <v>4</v>
      </c>
      <c r="H22" s="38">
        <v>33</v>
      </c>
      <c r="I22" s="38">
        <v>3</v>
      </c>
      <c r="J22" s="40"/>
      <c r="K22" s="40"/>
      <c r="L22" s="40"/>
      <c r="M22" s="40"/>
      <c r="N22" s="40"/>
      <c r="O22" s="40"/>
      <c r="P22" s="40"/>
      <c r="Q22" s="38">
        <v>50</v>
      </c>
      <c r="R22" s="38">
        <v>4</v>
      </c>
      <c r="S22" s="38"/>
      <c r="T22" s="40">
        <v>47</v>
      </c>
      <c r="U22" s="40"/>
      <c r="V22" s="40"/>
      <c r="W22" s="38"/>
      <c r="X22" s="21"/>
      <c r="Y22" s="21"/>
    </row>
    <row r="23" spans="1:25" ht="15.75">
      <c r="A23" s="2">
        <v>20</v>
      </c>
      <c r="B23" s="35" t="s">
        <v>48</v>
      </c>
      <c r="C23" s="36"/>
      <c r="D23" s="37">
        <v>48</v>
      </c>
      <c r="E23" s="37"/>
      <c r="F23" s="37"/>
      <c r="G23" s="38">
        <v>3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21"/>
      <c r="Y23" s="21"/>
    </row>
    <row r="24" spans="1:25" ht="15.75">
      <c r="A24" s="2">
        <v>21</v>
      </c>
      <c r="B24" s="8"/>
      <c r="C24" s="8"/>
      <c r="D24" s="86">
        <f>SUM(D4:D23)/20</f>
        <v>54.2</v>
      </c>
      <c r="E24" s="4"/>
      <c r="F24" s="4"/>
      <c r="G24" s="86">
        <f>SUM(G4:G23)/20</f>
        <v>3.2</v>
      </c>
      <c r="H24" s="4">
        <f t="shared" ref="H24:W24" si="0">SUM(H4:H23)</f>
        <v>104</v>
      </c>
      <c r="I24" s="4"/>
      <c r="J24" s="4"/>
      <c r="K24" s="86">
        <f t="shared" si="0"/>
        <v>50</v>
      </c>
      <c r="L24" s="4"/>
      <c r="M24" s="4"/>
      <c r="N24" s="86">
        <f t="shared" si="0"/>
        <v>50</v>
      </c>
      <c r="O24" s="4"/>
      <c r="P24" s="4"/>
      <c r="Q24" s="86">
        <f>SUM(Q4:Q23)/8</f>
        <v>42.25</v>
      </c>
      <c r="R24" s="4"/>
      <c r="S24" s="4"/>
      <c r="T24" s="86">
        <f>SUM(T4:T23)/11</f>
        <v>38.636363636363633</v>
      </c>
      <c r="U24" s="4"/>
      <c r="V24" s="4"/>
      <c r="W24" s="86">
        <f t="shared" si="0"/>
        <v>55</v>
      </c>
      <c r="X24" s="21"/>
      <c r="Y24" s="21"/>
    </row>
    <row r="25" spans="1:25">
      <c r="A25" s="2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21"/>
      <c r="Y25" s="21"/>
    </row>
    <row r="26" spans="1:25">
      <c r="A26" s="20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20"/>
      <c r="Y26" s="20"/>
    </row>
    <row r="27" spans="1:25">
      <c r="A27" s="20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20"/>
      <c r="Y27" s="20"/>
    </row>
    <row r="28" spans="1:25" ht="31.5" customHeight="1">
      <c r="A28" s="276" t="s">
        <v>58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</row>
    <row r="30" spans="1:25">
      <c r="B30" s="22" t="s">
        <v>57</v>
      </c>
    </row>
  </sheetData>
  <autoFilter ref="A3:W24">
    <filterColumn colId="3"/>
    <filterColumn colId="4"/>
    <filterColumn colId="5"/>
    <filterColumn colId="8"/>
    <filterColumn colId="9"/>
    <filterColumn colId="11"/>
    <filterColumn colId="12"/>
    <filterColumn colId="14"/>
    <filterColumn colId="15"/>
    <filterColumn colId="17"/>
    <filterColumn colId="18"/>
    <filterColumn colId="20"/>
    <filterColumn colId="21"/>
  </autoFilter>
  <mergeCells count="2">
    <mergeCell ref="A28:W28"/>
    <mergeCell ref="A1:W1"/>
  </mergeCells>
  <pageMargins left="0.31496062992125984" right="0" top="0.59055118110236227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4"/>
  <sheetViews>
    <sheetView topLeftCell="A4" workbookViewId="0">
      <selection activeCell="C18" sqref="C18"/>
    </sheetView>
  </sheetViews>
  <sheetFormatPr defaultRowHeight="15"/>
  <cols>
    <col min="1" max="1" width="6.85546875" customWidth="1"/>
    <col min="2" max="2" width="44.85546875" customWidth="1"/>
    <col min="3" max="10" width="7.7109375" customWidth="1"/>
  </cols>
  <sheetData>
    <row r="1" spans="1:20" ht="53.25" customHeight="1">
      <c r="A1" s="258" t="s">
        <v>222</v>
      </c>
      <c r="B1" s="279"/>
      <c r="C1" s="260"/>
      <c r="D1" s="260"/>
      <c r="E1" s="260"/>
      <c r="F1" s="260"/>
      <c r="G1" s="260"/>
      <c r="H1" s="260"/>
      <c r="I1" s="260"/>
      <c r="J1" s="260"/>
    </row>
    <row r="2" spans="1:20" ht="60.75" customHeight="1" thickBot="1">
      <c r="A2" s="280" t="s">
        <v>0</v>
      </c>
      <c r="B2" s="280" t="s">
        <v>1</v>
      </c>
      <c r="C2" s="282" t="s">
        <v>23</v>
      </c>
      <c r="D2" s="282" t="s">
        <v>24</v>
      </c>
      <c r="E2" s="282"/>
      <c r="F2" s="284" t="s">
        <v>25</v>
      </c>
      <c r="G2" s="284" t="s">
        <v>26</v>
      </c>
      <c r="H2" s="283" t="s">
        <v>28</v>
      </c>
      <c r="I2" s="283" t="s">
        <v>29</v>
      </c>
      <c r="J2" s="282" t="s">
        <v>34</v>
      </c>
    </row>
    <row r="3" spans="1:20" ht="21.75" customHeight="1" thickBot="1">
      <c r="A3" s="281"/>
      <c r="B3" s="281"/>
      <c r="C3" s="283"/>
      <c r="D3" s="161" t="s">
        <v>36</v>
      </c>
      <c r="E3" s="161" t="s">
        <v>37</v>
      </c>
      <c r="F3" s="285"/>
      <c r="G3" s="285"/>
      <c r="H3" s="286"/>
      <c r="I3" s="286"/>
      <c r="J3" s="283"/>
      <c r="N3" s="173">
        <v>23</v>
      </c>
      <c r="O3" s="174">
        <v>20</v>
      </c>
      <c r="P3" s="174">
        <v>14</v>
      </c>
      <c r="R3" s="173">
        <v>54.2</v>
      </c>
      <c r="S3" s="174">
        <v>59.3</v>
      </c>
      <c r="T3">
        <f>S3-R3</f>
        <v>5.0999999999999943</v>
      </c>
    </row>
    <row r="4" spans="1:20" ht="17.100000000000001" customHeight="1" thickBot="1">
      <c r="A4" s="3">
        <v>1</v>
      </c>
      <c r="B4" s="162" t="s">
        <v>223</v>
      </c>
      <c r="C4" s="40">
        <v>69</v>
      </c>
      <c r="D4" s="142"/>
      <c r="E4" s="163">
        <v>45</v>
      </c>
      <c r="F4" s="163">
        <v>47</v>
      </c>
      <c r="G4" s="163"/>
      <c r="H4" s="163"/>
      <c r="I4" s="163"/>
      <c r="J4" s="163"/>
      <c r="N4" s="175">
        <v>23</v>
      </c>
      <c r="O4" s="176">
        <v>20</v>
      </c>
      <c r="P4" s="176">
        <v>9</v>
      </c>
      <c r="R4" s="175">
        <v>3.2</v>
      </c>
      <c r="S4" s="176">
        <v>3.89</v>
      </c>
      <c r="T4">
        <f t="shared" ref="T4:T11" si="0">S4-R4</f>
        <v>0.69</v>
      </c>
    </row>
    <row r="5" spans="1:20" ht="17.100000000000001" customHeight="1" thickBot="1">
      <c r="A5" s="3">
        <v>2</v>
      </c>
      <c r="B5" s="162" t="s">
        <v>224</v>
      </c>
      <c r="C5" s="40">
        <v>70</v>
      </c>
      <c r="D5" s="40">
        <v>4</v>
      </c>
      <c r="E5" s="163"/>
      <c r="F5" s="163"/>
      <c r="G5" s="163">
        <v>49</v>
      </c>
      <c r="H5" s="163">
        <v>46</v>
      </c>
      <c r="I5" s="163"/>
      <c r="J5" s="163"/>
      <c r="N5" s="175"/>
      <c r="O5" s="176">
        <v>4</v>
      </c>
      <c r="P5" s="176">
        <v>5</v>
      </c>
      <c r="R5" s="175">
        <v>26</v>
      </c>
      <c r="S5" s="176">
        <v>40.6</v>
      </c>
      <c r="T5">
        <f t="shared" si="0"/>
        <v>14.600000000000001</v>
      </c>
    </row>
    <row r="6" spans="1:20" ht="17.100000000000001" customHeight="1" thickBot="1">
      <c r="A6" s="3">
        <v>3</v>
      </c>
      <c r="B6" s="162" t="s">
        <v>225</v>
      </c>
      <c r="C6" s="40">
        <v>44</v>
      </c>
      <c r="D6" s="40"/>
      <c r="E6" s="163">
        <v>39</v>
      </c>
      <c r="F6" s="163">
        <v>23</v>
      </c>
      <c r="G6" s="163"/>
      <c r="H6" s="163"/>
      <c r="I6" s="163"/>
      <c r="J6" s="163">
        <v>25</v>
      </c>
      <c r="N6" s="175">
        <v>4</v>
      </c>
      <c r="O6" s="176">
        <v>4</v>
      </c>
      <c r="P6" s="176">
        <v>3</v>
      </c>
      <c r="R6" s="175"/>
      <c r="S6" s="176">
        <v>37</v>
      </c>
      <c r="T6">
        <f t="shared" si="0"/>
        <v>37</v>
      </c>
    </row>
    <row r="7" spans="1:20" ht="17.100000000000001" customHeight="1" thickBot="1">
      <c r="A7" s="3">
        <v>4</v>
      </c>
      <c r="B7" s="162" t="s">
        <v>226</v>
      </c>
      <c r="C7" s="40">
        <v>70</v>
      </c>
      <c r="D7" s="40">
        <v>5</v>
      </c>
      <c r="E7" s="163"/>
      <c r="F7" s="163"/>
      <c r="G7" s="163">
        <v>59</v>
      </c>
      <c r="H7" s="163">
        <v>59</v>
      </c>
      <c r="I7" s="163"/>
      <c r="J7" s="163"/>
      <c r="N7" s="175">
        <v>11</v>
      </c>
      <c r="O7" s="176">
        <v>9</v>
      </c>
      <c r="P7" s="176">
        <v>4</v>
      </c>
      <c r="R7" s="175">
        <v>50</v>
      </c>
      <c r="S7" s="176">
        <v>64</v>
      </c>
      <c r="T7">
        <f t="shared" si="0"/>
        <v>14</v>
      </c>
    </row>
    <row r="8" spans="1:20" ht="17.100000000000001" customHeight="1" thickBot="1">
      <c r="A8" s="3">
        <v>5</v>
      </c>
      <c r="B8" s="162" t="s">
        <v>227</v>
      </c>
      <c r="C8" s="40">
        <v>51</v>
      </c>
      <c r="D8" s="40">
        <v>4</v>
      </c>
      <c r="E8" s="164"/>
      <c r="F8" s="163"/>
      <c r="G8" s="163"/>
      <c r="H8" s="163"/>
      <c r="I8" s="163">
        <v>32</v>
      </c>
      <c r="J8" s="163">
        <v>25</v>
      </c>
      <c r="N8" s="175">
        <v>1</v>
      </c>
      <c r="O8" s="176">
        <v>1</v>
      </c>
      <c r="P8" s="176" t="s">
        <v>240</v>
      </c>
      <c r="R8" s="175">
        <v>55</v>
      </c>
      <c r="S8" s="176"/>
    </row>
    <row r="9" spans="1:20" ht="17.100000000000001" customHeight="1" thickBot="1">
      <c r="A9" s="3">
        <v>6</v>
      </c>
      <c r="B9" s="162" t="s">
        <v>228</v>
      </c>
      <c r="C9" s="40">
        <v>50</v>
      </c>
      <c r="D9" s="40"/>
      <c r="E9" s="163">
        <v>12</v>
      </c>
      <c r="F9" s="163"/>
      <c r="G9" s="163"/>
      <c r="H9" s="163">
        <v>18</v>
      </c>
      <c r="I9" s="163"/>
      <c r="J9" s="163"/>
      <c r="N9" s="175">
        <v>12</v>
      </c>
      <c r="O9" s="176">
        <v>9</v>
      </c>
      <c r="P9" s="176">
        <v>5</v>
      </c>
      <c r="R9" s="175">
        <v>50</v>
      </c>
      <c r="S9" s="176">
        <v>51.4</v>
      </c>
      <c r="T9">
        <f t="shared" si="0"/>
        <v>1.3999999999999986</v>
      </c>
    </row>
    <row r="10" spans="1:20" ht="17.100000000000001" customHeight="1" thickBot="1">
      <c r="A10" s="3">
        <v>7</v>
      </c>
      <c r="B10" s="162" t="s">
        <v>229</v>
      </c>
      <c r="C10" s="40">
        <v>55</v>
      </c>
      <c r="D10" s="40">
        <v>4</v>
      </c>
      <c r="E10" s="163"/>
      <c r="F10" s="163"/>
      <c r="G10" s="163"/>
      <c r="H10" s="163"/>
      <c r="I10" s="163"/>
      <c r="J10" s="163"/>
      <c r="N10" s="175">
        <v>13</v>
      </c>
      <c r="O10" s="176">
        <v>10</v>
      </c>
      <c r="P10" s="176">
        <v>2</v>
      </c>
      <c r="R10" s="175">
        <v>42.3</v>
      </c>
      <c r="S10" s="176">
        <v>36</v>
      </c>
      <c r="T10">
        <f t="shared" si="0"/>
        <v>-6.2999999999999972</v>
      </c>
    </row>
    <row r="11" spans="1:20" ht="17.100000000000001" customHeight="1" thickBot="1">
      <c r="A11" s="3">
        <v>8</v>
      </c>
      <c r="B11" s="162" t="s">
        <v>230</v>
      </c>
      <c r="C11" s="40">
        <v>41</v>
      </c>
      <c r="D11" s="40">
        <v>4</v>
      </c>
      <c r="E11" s="163"/>
      <c r="F11" s="163"/>
      <c r="G11" s="163"/>
      <c r="H11" s="163"/>
      <c r="I11" s="163">
        <v>40</v>
      </c>
      <c r="J11" s="163">
        <v>47</v>
      </c>
      <c r="N11" s="175">
        <v>12</v>
      </c>
      <c r="O11" s="176">
        <v>10</v>
      </c>
      <c r="P11" s="176">
        <v>4</v>
      </c>
      <c r="R11" s="175">
        <v>38.6</v>
      </c>
      <c r="S11" s="176">
        <v>39.9</v>
      </c>
      <c r="T11">
        <f t="shared" si="0"/>
        <v>1.2999999999999972</v>
      </c>
    </row>
    <row r="12" spans="1:20" ht="17.100000000000001" customHeight="1">
      <c r="A12" s="3">
        <v>9</v>
      </c>
      <c r="B12" s="162" t="s">
        <v>231</v>
      </c>
      <c r="C12" s="40">
        <v>56</v>
      </c>
      <c r="D12" s="40">
        <v>3</v>
      </c>
      <c r="E12" s="163"/>
      <c r="F12" s="163"/>
      <c r="G12" s="163"/>
      <c r="H12" s="163"/>
      <c r="I12" s="163"/>
      <c r="J12" s="163"/>
      <c r="N12">
        <f>SUM(N3:N11)</f>
        <v>99</v>
      </c>
      <c r="O12">
        <f>SUM(O3:O11)</f>
        <v>87</v>
      </c>
      <c r="P12">
        <f>SUM(P3:P11)</f>
        <v>46</v>
      </c>
    </row>
    <row r="13" spans="1:20" ht="17.100000000000001" customHeight="1">
      <c r="A13" s="3">
        <v>10</v>
      </c>
      <c r="B13" s="162" t="s">
        <v>232</v>
      </c>
      <c r="C13" s="40">
        <v>66</v>
      </c>
      <c r="D13" s="40"/>
      <c r="E13" s="163">
        <v>45</v>
      </c>
      <c r="F13" s="163">
        <v>41</v>
      </c>
      <c r="G13" s="163"/>
      <c r="H13" s="163"/>
      <c r="I13" s="163"/>
      <c r="J13" s="163"/>
    </row>
    <row r="14" spans="1:20" ht="17.100000000000001" customHeight="1">
      <c r="A14" s="3">
        <v>11</v>
      </c>
      <c r="B14" s="162" t="s">
        <v>233</v>
      </c>
      <c r="C14" s="40">
        <v>87</v>
      </c>
      <c r="D14" s="40">
        <v>4</v>
      </c>
      <c r="E14" s="163"/>
      <c r="F14" s="163"/>
      <c r="G14" s="163">
        <v>95</v>
      </c>
      <c r="H14" s="163">
        <v>78</v>
      </c>
      <c r="I14" s="163"/>
      <c r="J14" s="163"/>
    </row>
    <row r="15" spans="1:20" ht="17.100000000000001" customHeight="1">
      <c r="A15" s="3">
        <v>12</v>
      </c>
      <c r="B15" s="162" t="s">
        <v>234</v>
      </c>
      <c r="C15" s="40">
        <v>71</v>
      </c>
      <c r="D15" s="40">
        <v>5</v>
      </c>
      <c r="E15" s="163"/>
      <c r="F15" s="163"/>
      <c r="G15" s="163">
        <v>53</v>
      </c>
      <c r="H15" s="163">
        <v>56</v>
      </c>
      <c r="I15" s="163"/>
      <c r="J15" s="163"/>
    </row>
    <row r="16" spans="1:20" ht="17.100000000000001" customHeight="1">
      <c r="A16" s="3">
        <v>13</v>
      </c>
      <c r="B16" s="162" t="s">
        <v>235</v>
      </c>
      <c r="C16" s="40">
        <v>76</v>
      </c>
      <c r="D16" s="40"/>
      <c r="E16" s="163">
        <v>62</v>
      </c>
      <c r="F16" s="163"/>
      <c r="G16" s="163"/>
      <c r="H16" s="163"/>
      <c r="I16" s="163"/>
      <c r="J16" s="163">
        <v>62</v>
      </c>
    </row>
    <row r="17" spans="1:10" ht="17.100000000000001" customHeight="1">
      <c r="A17" s="3">
        <v>14</v>
      </c>
      <c r="B17" s="162" t="s">
        <v>236</v>
      </c>
      <c r="C17" s="40">
        <v>24</v>
      </c>
      <c r="D17" s="40">
        <v>2</v>
      </c>
      <c r="E17" s="163"/>
      <c r="F17" s="163"/>
      <c r="G17" s="163"/>
      <c r="H17" s="163"/>
      <c r="I17" s="163"/>
      <c r="J17" s="163"/>
    </row>
    <row r="18" spans="1:10" ht="19.5" customHeight="1">
      <c r="A18" s="21"/>
      <c r="B18" s="165" t="s">
        <v>237</v>
      </c>
      <c r="C18" s="166">
        <f>SUM(C4:C17)/14</f>
        <v>59.285714285714285</v>
      </c>
      <c r="D18" s="166">
        <f>SUM(D4:D17)/9</f>
        <v>3.8888888888888888</v>
      </c>
      <c r="E18" s="167">
        <f>SUM(E4:E17)/5</f>
        <v>40.6</v>
      </c>
      <c r="F18" s="167">
        <f>SUM(F4:F17)/3</f>
        <v>37</v>
      </c>
      <c r="G18" s="167">
        <f>SUM(G4:G17)/4</f>
        <v>64</v>
      </c>
      <c r="H18" s="167">
        <f>SUM(H4:H17)/5</f>
        <v>51.4</v>
      </c>
      <c r="I18" s="167">
        <f>SUM(I4:I17)/2</f>
        <v>36</v>
      </c>
      <c r="J18" s="167">
        <f>SUM(J4:J17)/4</f>
        <v>39.75</v>
      </c>
    </row>
    <row r="19" spans="1:10" ht="21" customHeight="1">
      <c r="A19" s="21"/>
      <c r="B19" s="168" t="s">
        <v>238</v>
      </c>
      <c r="C19" s="166">
        <v>54.6</v>
      </c>
      <c r="D19" s="169">
        <v>3.5</v>
      </c>
      <c r="E19" s="170">
        <v>39.200000000000003</v>
      </c>
      <c r="F19" s="170">
        <v>35.6</v>
      </c>
      <c r="G19" s="170">
        <v>36.9</v>
      </c>
      <c r="H19" s="170">
        <v>35.799999999999997</v>
      </c>
      <c r="I19" s="170">
        <v>33.200000000000003</v>
      </c>
      <c r="J19" s="170">
        <v>34.299999999999997</v>
      </c>
    </row>
    <row r="20" spans="1:10">
      <c r="B20" s="171"/>
      <c r="C20" s="171"/>
    </row>
    <row r="34" spans="2:2" ht="15.75">
      <c r="B34" s="172" t="s">
        <v>239</v>
      </c>
    </row>
  </sheetData>
  <mergeCells count="10">
    <mergeCell ref="A1:J1"/>
    <mergeCell ref="A2:A3"/>
    <mergeCell ref="B2:B3"/>
    <mergeCell ref="C2:C3"/>
    <mergeCell ref="D2:E2"/>
    <mergeCell ref="F2:F3"/>
    <mergeCell ref="G2:G3"/>
    <mergeCell ref="H2:H3"/>
    <mergeCell ref="I2:I3"/>
    <mergeCell ref="J2:J3"/>
  </mergeCells>
  <hyperlinks>
    <hyperlink ref="B34" r:id="rId1" display="mailto:has-ruo@mail.ru"/>
  </hyperlinks>
  <pageMargins left="0.70866141732283472" right="0" top="0.78740157480314965" bottom="0" header="0.31496062992125984" footer="0.31496062992125984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2"/>
  <sheetViews>
    <sheetView zoomScale="68" zoomScaleNormal="68" workbookViewId="0">
      <selection activeCell="C22" sqref="C22"/>
    </sheetView>
  </sheetViews>
  <sheetFormatPr defaultRowHeight="15"/>
  <cols>
    <col min="1" max="1" width="6.85546875" customWidth="1"/>
    <col min="2" max="2" width="45" customWidth="1"/>
    <col min="3" max="3" width="7.85546875" customWidth="1"/>
    <col min="4" max="4" width="9.140625" customWidth="1"/>
    <col min="5" max="5" width="6.5703125" customWidth="1"/>
    <col min="6" max="6" width="6" customWidth="1"/>
    <col min="7" max="7" width="9.5703125" customWidth="1"/>
    <col min="8" max="8" width="7.7109375" customWidth="1"/>
    <col min="9" max="9" width="10.140625" customWidth="1"/>
    <col min="10" max="10" width="4.5703125" customWidth="1"/>
    <col min="11" max="11" width="7.28515625" customWidth="1"/>
    <col min="12" max="12" width="4.7109375" customWidth="1"/>
    <col min="13" max="13" width="5.85546875" customWidth="1"/>
    <col min="14" max="14" width="4.42578125" customWidth="1"/>
    <col min="15" max="15" width="9.7109375" customWidth="1"/>
    <col min="16" max="16" width="4.28515625" customWidth="1"/>
    <col min="17" max="18" width="7.42578125" customWidth="1"/>
    <col min="19" max="19" width="6.42578125" customWidth="1"/>
    <col min="20" max="20" width="5" customWidth="1"/>
  </cols>
  <sheetData>
    <row r="1" spans="1:21" ht="27.75" customHeight="1">
      <c r="A1" s="180"/>
      <c r="B1" s="178"/>
      <c r="C1" s="287" t="s">
        <v>23</v>
      </c>
      <c r="D1" s="287" t="s">
        <v>23</v>
      </c>
      <c r="E1" s="185"/>
      <c r="F1" s="288" t="s">
        <v>302</v>
      </c>
      <c r="G1" s="288"/>
      <c r="H1" s="185"/>
      <c r="I1" s="287" t="s">
        <v>25</v>
      </c>
      <c r="J1" s="185"/>
      <c r="K1" s="190"/>
      <c r="L1" s="185"/>
      <c r="M1" s="287" t="s">
        <v>28</v>
      </c>
      <c r="N1" s="185"/>
      <c r="O1" s="287" t="s">
        <v>29</v>
      </c>
      <c r="P1" s="185"/>
      <c r="Q1" s="287" t="s">
        <v>34</v>
      </c>
      <c r="R1" s="185"/>
      <c r="S1" s="190"/>
      <c r="T1" s="183"/>
      <c r="U1" s="95"/>
    </row>
    <row r="2" spans="1:21" ht="110.25" customHeight="1">
      <c r="A2" s="180" t="s">
        <v>0</v>
      </c>
      <c r="B2" s="178" t="s">
        <v>301</v>
      </c>
      <c r="C2" s="287"/>
      <c r="D2" s="287"/>
      <c r="E2" s="191" t="s">
        <v>297</v>
      </c>
      <c r="F2" s="192" t="s">
        <v>300</v>
      </c>
      <c r="G2" s="192" t="s">
        <v>37</v>
      </c>
      <c r="H2" s="191" t="s">
        <v>299</v>
      </c>
      <c r="I2" s="287"/>
      <c r="J2" s="191" t="s">
        <v>297</v>
      </c>
      <c r="K2" s="287" t="s">
        <v>26</v>
      </c>
      <c r="L2" s="191" t="s">
        <v>297</v>
      </c>
      <c r="M2" s="287"/>
      <c r="N2" s="191" t="s">
        <v>297</v>
      </c>
      <c r="O2" s="287"/>
      <c r="P2" s="191" t="s">
        <v>297</v>
      </c>
      <c r="Q2" s="287"/>
      <c r="R2" s="193" t="s">
        <v>297</v>
      </c>
      <c r="S2" s="193" t="s">
        <v>298</v>
      </c>
      <c r="T2" s="184" t="s">
        <v>297</v>
      </c>
      <c r="U2" s="95"/>
    </row>
    <row r="3" spans="1:21" ht="18.75">
      <c r="A3" s="180">
        <v>1</v>
      </c>
      <c r="B3" s="186" t="s">
        <v>296</v>
      </c>
      <c r="C3" s="190">
        <v>82</v>
      </c>
      <c r="D3" s="190" t="s">
        <v>295</v>
      </c>
      <c r="E3" s="218">
        <v>5</v>
      </c>
      <c r="F3" s="190"/>
      <c r="G3" s="190"/>
      <c r="H3" s="194"/>
      <c r="I3" s="190"/>
      <c r="J3" s="194"/>
      <c r="K3" s="287"/>
      <c r="L3" s="194"/>
      <c r="M3" s="190"/>
      <c r="N3" s="194"/>
      <c r="O3" s="190"/>
      <c r="P3" s="194"/>
      <c r="Q3" s="190" t="s">
        <v>294</v>
      </c>
      <c r="R3" s="221">
        <v>5</v>
      </c>
      <c r="S3" s="190" t="s">
        <v>293</v>
      </c>
      <c r="T3" s="182">
        <v>5</v>
      </c>
      <c r="U3" s="95"/>
    </row>
    <row r="4" spans="1:21" ht="18.75">
      <c r="A4" s="180">
        <v>2</v>
      </c>
      <c r="B4" s="186" t="s">
        <v>292</v>
      </c>
      <c r="C4" s="187">
        <v>60</v>
      </c>
      <c r="D4" s="187" t="s">
        <v>291</v>
      </c>
      <c r="E4" s="219">
        <v>4</v>
      </c>
      <c r="F4" s="187"/>
      <c r="G4" s="187"/>
      <c r="H4" s="195"/>
      <c r="I4" s="187"/>
      <c r="J4" s="195"/>
      <c r="K4" s="187"/>
      <c r="L4" s="195"/>
      <c r="M4" s="187"/>
      <c r="N4" s="195"/>
      <c r="O4" s="187"/>
      <c r="P4" s="195"/>
      <c r="Q4" s="187" t="s">
        <v>269</v>
      </c>
      <c r="R4" s="13">
        <v>4</v>
      </c>
      <c r="S4" s="187"/>
      <c r="T4" s="177"/>
      <c r="U4" s="95"/>
    </row>
    <row r="5" spans="1:21" ht="18.75">
      <c r="A5" s="180">
        <v>3</v>
      </c>
      <c r="B5" s="186" t="s">
        <v>290</v>
      </c>
      <c r="C5" s="187">
        <v>67</v>
      </c>
      <c r="D5" s="187" t="s">
        <v>289</v>
      </c>
      <c r="E5" s="219">
        <v>4</v>
      </c>
      <c r="F5" s="187"/>
      <c r="G5" s="187"/>
      <c r="H5" s="195"/>
      <c r="I5" s="187"/>
      <c r="J5" s="195"/>
      <c r="K5" s="187"/>
      <c r="L5" s="195"/>
      <c r="M5" s="187"/>
      <c r="N5" s="195"/>
      <c r="O5" s="187" t="s">
        <v>265</v>
      </c>
      <c r="P5" s="195">
        <v>5</v>
      </c>
      <c r="Q5" s="187" t="s">
        <v>288</v>
      </c>
      <c r="R5" s="13">
        <v>5</v>
      </c>
      <c r="S5" s="187"/>
      <c r="T5" s="177"/>
      <c r="U5" s="95"/>
    </row>
    <row r="6" spans="1:21" ht="18.75">
      <c r="A6" s="180">
        <v>4</v>
      </c>
      <c r="B6" s="186" t="s">
        <v>287</v>
      </c>
      <c r="C6" s="187">
        <v>55</v>
      </c>
      <c r="D6" s="187" t="s">
        <v>275</v>
      </c>
      <c r="E6" s="219">
        <v>4</v>
      </c>
      <c r="F6" s="187"/>
      <c r="G6" s="187"/>
      <c r="H6" s="195"/>
      <c r="I6" s="187"/>
      <c r="J6" s="195"/>
      <c r="K6" s="187"/>
      <c r="L6" s="195"/>
      <c r="M6" s="187"/>
      <c r="N6" s="195"/>
      <c r="O6" s="187" t="s">
        <v>286</v>
      </c>
      <c r="P6" s="195">
        <v>4</v>
      </c>
      <c r="Q6" s="187" t="s">
        <v>285</v>
      </c>
      <c r="R6" s="13">
        <v>4</v>
      </c>
      <c r="S6" s="187"/>
      <c r="T6" s="177"/>
      <c r="U6" s="95"/>
    </row>
    <row r="7" spans="1:21" ht="18.75">
      <c r="A7" s="180">
        <v>5</v>
      </c>
      <c r="B7" s="186" t="s">
        <v>284</v>
      </c>
      <c r="C7" s="187">
        <v>69</v>
      </c>
      <c r="D7" s="187" t="s">
        <v>283</v>
      </c>
      <c r="E7" s="219">
        <v>4</v>
      </c>
      <c r="F7" s="187"/>
      <c r="G7" s="187"/>
      <c r="H7" s="195"/>
      <c r="I7" s="187"/>
      <c r="J7" s="195"/>
      <c r="K7" s="187" t="s">
        <v>282</v>
      </c>
      <c r="L7" s="195">
        <v>4</v>
      </c>
      <c r="M7" s="187" t="s">
        <v>281</v>
      </c>
      <c r="N7" s="195">
        <v>4</v>
      </c>
      <c r="O7" s="187"/>
      <c r="P7" s="195"/>
      <c r="Q7" s="187"/>
      <c r="R7" s="13"/>
      <c r="S7" s="187"/>
      <c r="T7" s="177"/>
      <c r="U7" s="95"/>
    </row>
    <row r="8" spans="1:21" ht="18.75">
      <c r="A8" s="180">
        <v>6</v>
      </c>
      <c r="B8" s="197" t="s">
        <v>280</v>
      </c>
      <c r="C8" s="198">
        <v>56</v>
      </c>
      <c r="D8" s="198" t="s">
        <v>279</v>
      </c>
      <c r="E8" s="220">
        <v>3</v>
      </c>
      <c r="F8" s="198"/>
      <c r="G8" s="200" t="s">
        <v>278</v>
      </c>
      <c r="H8" s="201">
        <v>3</v>
      </c>
      <c r="I8" s="200" t="s">
        <v>277</v>
      </c>
      <c r="J8" s="199">
        <v>4</v>
      </c>
      <c r="K8" s="198"/>
      <c r="L8" s="199"/>
      <c r="M8" s="198"/>
      <c r="N8" s="199"/>
      <c r="O8" s="198"/>
      <c r="P8" s="199"/>
      <c r="Q8" s="198"/>
      <c r="R8" s="9"/>
      <c r="S8" s="198"/>
      <c r="T8" s="177"/>
      <c r="U8" s="95"/>
    </row>
    <row r="9" spans="1:21" ht="18.75">
      <c r="A9" s="180">
        <v>7</v>
      </c>
      <c r="B9" s="179" t="s">
        <v>276</v>
      </c>
      <c r="C9" s="187">
        <v>55</v>
      </c>
      <c r="D9" s="187" t="s">
        <v>275</v>
      </c>
      <c r="E9" s="219">
        <v>4</v>
      </c>
      <c r="F9" s="187"/>
      <c r="G9" s="187"/>
      <c r="H9" s="195"/>
      <c r="I9" s="187"/>
      <c r="J9" s="195"/>
      <c r="K9" s="196" t="s">
        <v>274</v>
      </c>
      <c r="L9" s="195">
        <v>4</v>
      </c>
      <c r="M9" s="187" t="s">
        <v>273</v>
      </c>
      <c r="N9" s="195">
        <v>5</v>
      </c>
      <c r="O9" s="187"/>
      <c r="P9" s="195"/>
      <c r="Q9" s="187"/>
      <c r="R9" s="13"/>
      <c r="S9" s="187"/>
      <c r="T9" s="195"/>
      <c r="U9" s="95"/>
    </row>
    <row r="10" spans="1:21" ht="18.75">
      <c r="A10" s="180">
        <v>8</v>
      </c>
      <c r="B10" s="179" t="s">
        <v>272</v>
      </c>
      <c r="C10" s="187">
        <v>64</v>
      </c>
      <c r="D10" s="187" t="s">
        <v>254</v>
      </c>
      <c r="E10" s="219">
        <v>3</v>
      </c>
      <c r="F10" s="187"/>
      <c r="G10" s="187"/>
      <c r="H10" s="195"/>
      <c r="I10" s="187"/>
      <c r="J10" s="195"/>
      <c r="K10" s="187"/>
      <c r="L10" s="195"/>
      <c r="M10" s="187"/>
      <c r="N10" s="195"/>
      <c r="O10" s="187" t="s">
        <v>254</v>
      </c>
      <c r="P10" s="195">
        <v>5</v>
      </c>
      <c r="Q10" s="187" t="s">
        <v>271</v>
      </c>
      <c r="R10" s="13">
        <v>5</v>
      </c>
      <c r="S10" s="187"/>
      <c r="T10" s="195"/>
      <c r="U10" s="95"/>
    </row>
    <row r="11" spans="1:21" ht="18.75">
      <c r="A11" s="180">
        <v>9</v>
      </c>
      <c r="B11" s="179" t="s">
        <v>270</v>
      </c>
      <c r="C11" s="187">
        <v>45</v>
      </c>
      <c r="D11" s="187" t="s">
        <v>269</v>
      </c>
      <c r="E11" s="219">
        <v>3</v>
      </c>
      <c r="F11" s="187"/>
      <c r="G11" s="187"/>
      <c r="H11" s="195"/>
      <c r="I11" s="187"/>
      <c r="J11" s="195"/>
      <c r="K11" s="187"/>
      <c r="L11" s="195"/>
      <c r="M11" s="187"/>
      <c r="N11" s="202"/>
      <c r="O11" s="196" t="s">
        <v>261</v>
      </c>
      <c r="P11" s="195">
        <v>3</v>
      </c>
      <c r="Q11" s="196" t="s">
        <v>268</v>
      </c>
      <c r="R11" s="13">
        <v>3</v>
      </c>
      <c r="S11" s="187"/>
      <c r="T11" s="195"/>
      <c r="U11" s="95"/>
    </row>
    <row r="12" spans="1:21" ht="18.75">
      <c r="A12" s="180">
        <v>10</v>
      </c>
      <c r="B12" s="179" t="s">
        <v>267</v>
      </c>
      <c r="C12" s="187">
        <v>73</v>
      </c>
      <c r="D12" s="187" t="s">
        <v>266</v>
      </c>
      <c r="E12" s="219">
        <v>4</v>
      </c>
      <c r="F12" s="187"/>
      <c r="G12" s="187" t="s">
        <v>265</v>
      </c>
      <c r="H12" s="195">
        <v>5</v>
      </c>
      <c r="I12" s="187" t="s">
        <v>246</v>
      </c>
      <c r="J12" s="195">
        <v>5</v>
      </c>
      <c r="K12" s="187"/>
      <c r="L12" s="195"/>
      <c r="M12" s="187"/>
      <c r="N12" s="195"/>
      <c r="O12" s="187"/>
      <c r="P12" s="195"/>
      <c r="Q12" s="187"/>
      <c r="R12" s="13"/>
      <c r="S12" s="187"/>
      <c r="T12" s="195"/>
      <c r="U12" s="95"/>
    </row>
    <row r="13" spans="1:21" ht="18.75">
      <c r="A13" s="180">
        <v>11</v>
      </c>
      <c r="B13" s="179" t="s">
        <v>264</v>
      </c>
      <c r="C13" s="203"/>
      <c r="D13" s="203">
        <v>3</v>
      </c>
      <c r="E13" s="219">
        <v>3</v>
      </c>
      <c r="F13" s="187">
        <v>3</v>
      </c>
      <c r="G13" s="187"/>
      <c r="H13" s="195"/>
      <c r="I13" s="187"/>
      <c r="J13" s="195"/>
      <c r="K13" s="187"/>
      <c r="L13" s="195"/>
      <c r="M13" s="187"/>
      <c r="N13" s="195"/>
      <c r="O13" s="187"/>
      <c r="P13" s="195"/>
      <c r="Q13" s="187"/>
      <c r="R13" s="13"/>
      <c r="S13" s="187"/>
      <c r="T13" s="195"/>
      <c r="U13" s="95"/>
    </row>
    <row r="14" spans="1:21" ht="18.75">
      <c r="A14" s="180">
        <v>12</v>
      </c>
      <c r="B14" s="179" t="s">
        <v>263</v>
      </c>
      <c r="C14" s="187">
        <v>54</v>
      </c>
      <c r="D14" s="187" t="s">
        <v>262</v>
      </c>
      <c r="E14" s="219">
        <v>4</v>
      </c>
      <c r="F14" s="187"/>
      <c r="G14" s="187"/>
      <c r="H14" s="195"/>
      <c r="I14" s="187"/>
      <c r="J14" s="195"/>
      <c r="K14" s="187"/>
      <c r="L14" s="195"/>
      <c r="M14" s="187"/>
      <c r="N14" s="202"/>
      <c r="O14" s="196" t="s">
        <v>261</v>
      </c>
      <c r="P14" s="195">
        <v>4</v>
      </c>
      <c r="Q14" s="187" t="s">
        <v>260</v>
      </c>
      <c r="R14" s="13">
        <v>4</v>
      </c>
      <c r="S14" s="187"/>
      <c r="T14" s="195"/>
      <c r="U14" s="95"/>
    </row>
    <row r="15" spans="1:21" ht="18.75">
      <c r="A15" s="180">
        <v>13</v>
      </c>
      <c r="B15" s="179" t="s">
        <v>259</v>
      </c>
      <c r="C15" s="203"/>
      <c r="D15" s="203">
        <v>3</v>
      </c>
      <c r="E15" s="219">
        <v>4</v>
      </c>
      <c r="F15" s="187">
        <v>3</v>
      </c>
      <c r="G15" s="187"/>
      <c r="H15" s="195"/>
      <c r="I15" s="187"/>
      <c r="J15" s="195"/>
      <c r="K15" s="187"/>
      <c r="L15" s="195"/>
      <c r="M15" s="187"/>
      <c r="N15" s="195"/>
      <c r="O15" s="187"/>
      <c r="P15" s="195"/>
      <c r="Q15" s="187"/>
      <c r="R15" s="13"/>
      <c r="S15" s="187"/>
      <c r="T15" s="195"/>
      <c r="U15" s="95"/>
    </row>
    <row r="16" spans="1:21" ht="18.75">
      <c r="A16" s="180">
        <v>14</v>
      </c>
      <c r="B16" s="179" t="s">
        <v>258</v>
      </c>
      <c r="C16" s="187">
        <v>57</v>
      </c>
      <c r="D16" s="187" t="s">
        <v>244</v>
      </c>
      <c r="E16" s="219">
        <v>4</v>
      </c>
      <c r="F16" s="187"/>
      <c r="G16" s="196" t="s">
        <v>257</v>
      </c>
      <c r="H16" s="195">
        <v>4</v>
      </c>
      <c r="I16" s="187"/>
      <c r="J16" s="195"/>
      <c r="K16" s="187"/>
      <c r="L16" s="195"/>
      <c r="M16" s="187"/>
      <c r="N16" s="195"/>
      <c r="O16" s="187"/>
      <c r="P16" s="195"/>
      <c r="Q16" s="196" t="s">
        <v>256</v>
      </c>
      <c r="R16" s="13">
        <v>4</v>
      </c>
      <c r="S16" s="187"/>
      <c r="T16" s="195"/>
      <c r="U16" s="95"/>
    </row>
    <row r="17" spans="1:21" ht="18.75">
      <c r="A17" s="180">
        <v>15</v>
      </c>
      <c r="B17" s="179" t="s">
        <v>255</v>
      </c>
      <c r="C17" s="187">
        <v>64</v>
      </c>
      <c r="D17" s="187" t="s">
        <v>254</v>
      </c>
      <c r="E17" s="219">
        <v>4</v>
      </c>
      <c r="F17" s="187"/>
      <c r="G17" s="187"/>
      <c r="H17" s="195"/>
      <c r="I17" s="187"/>
      <c r="J17" s="195"/>
      <c r="K17" s="187"/>
      <c r="L17" s="195"/>
      <c r="M17" s="187"/>
      <c r="N17" s="195"/>
      <c r="O17" s="187"/>
      <c r="P17" s="195"/>
      <c r="Q17" s="187" t="s">
        <v>253</v>
      </c>
      <c r="R17" s="13">
        <v>4</v>
      </c>
      <c r="S17" s="187"/>
      <c r="T17" s="195"/>
      <c r="U17" s="95"/>
    </row>
    <row r="18" spans="1:21" ht="18.75">
      <c r="A18" s="180">
        <v>16</v>
      </c>
      <c r="B18" s="181" t="s">
        <v>252</v>
      </c>
      <c r="C18" s="203"/>
      <c r="D18" s="203">
        <v>3</v>
      </c>
      <c r="E18" s="219">
        <v>3</v>
      </c>
      <c r="F18" s="187">
        <v>4</v>
      </c>
      <c r="G18" s="187"/>
      <c r="H18" s="195"/>
      <c r="I18" s="187"/>
      <c r="J18" s="195"/>
      <c r="K18" s="187"/>
      <c r="L18" s="195"/>
      <c r="M18" s="187"/>
      <c r="N18" s="195"/>
      <c r="O18" s="187"/>
      <c r="P18" s="195"/>
      <c r="Q18" s="187"/>
      <c r="R18" s="13"/>
      <c r="S18" s="187"/>
      <c r="T18" s="195"/>
      <c r="U18" s="95"/>
    </row>
    <row r="19" spans="1:21" ht="18.75">
      <c r="A19" s="180">
        <v>17</v>
      </c>
      <c r="B19" s="179" t="s">
        <v>251</v>
      </c>
      <c r="C19" s="187">
        <v>86</v>
      </c>
      <c r="D19" s="187" t="s">
        <v>250</v>
      </c>
      <c r="E19" s="219">
        <v>5</v>
      </c>
      <c r="F19" s="187"/>
      <c r="G19" s="187"/>
      <c r="H19" s="195"/>
      <c r="I19" s="187"/>
      <c r="J19" s="195"/>
      <c r="K19" s="187"/>
      <c r="L19" s="195"/>
      <c r="M19" s="187"/>
      <c r="N19" s="195"/>
      <c r="O19" s="187" t="s">
        <v>249</v>
      </c>
      <c r="P19" s="195">
        <v>5</v>
      </c>
      <c r="Q19" s="187"/>
      <c r="R19" s="13"/>
      <c r="S19" s="187" t="s">
        <v>248</v>
      </c>
      <c r="T19" s="195">
        <v>5</v>
      </c>
      <c r="U19" s="95"/>
    </row>
    <row r="20" spans="1:21" ht="18.75">
      <c r="A20" s="180">
        <v>18</v>
      </c>
      <c r="B20" s="179" t="s">
        <v>247</v>
      </c>
      <c r="C20" s="187">
        <v>59</v>
      </c>
      <c r="D20" s="187" t="s">
        <v>246</v>
      </c>
      <c r="E20" s="219">
        <v>4</v>
      </c>
      <c r="F20" s="187"/>
      <c r="G20" s="187"/>
      <c r="H20" s="195"/>
      <c r="I20" s="187"/>
      <c r="J20" s="195"/>
      <c r="K20" s="187"/>
      <c r="L20" s="195"/>
      <c r="M20" s="187"/>
      <c r="N20" s="195"/>
      <c r="O20" s="187" t="s">
        <v>245</v>
      </c>
      <c r="P20" s="195">
        <v>4</v>
      </c>
      <c r="Q20" s="187" t="s">
        <v>244</v>
      </c>
      <c r="R20" s="13">
        <v>4</v>
      </c>
      <c r="S20" s="187"/>
      <c r="T20" s="195"/>
      <c r="U20" s="95"/>
    </row>
    <row r="21" spans="1:21" ht="31.5" customHeight="1">
      <c r="B21" s="188" t="s">
        <v>243</v>
      </c>
      <c r="C21" s="215">
        <f>SUM(C3:C20)/15</f>
        <v>63.06666666666667</v>
      </c>
      <c r="D21" s="204" t="s">
        <v>242</v>
      </c>
      <c r="E21" s="204"/>
      <c r="F21" s="205">
        <v>0.33300000000000002</v>
      </c>
      <c r="G21" s="206">
        <v>0.33300000000000002</v>
      </c>
      <c r="H21" s="206"/>
      <c r="I21" s="206">
        <v>0.5</v>
      </c>
      <c r="J21" s="207"/>
      <c r="K21" s="207">
        <v>0</v>
      </c>
      <c r="L21" s="208"/>
      <c r="M21" s="209">
        <v>0</v>
      </c>
      <c r="N21" s="206"/>
      <c r="O21" s="206">
        <v>0.42</v>
      </c>
      <c r="P21" s="208"/>
      <c r="Q21" s="207">
        <v>0.4</v>
      </c>
      <c r="R21" s="207"/>
      <c r="S21" s="207">
        <v>0.5</v>
      </c>
      <c r="T21" s="207"/>
    </row>
    <row r="22" spans="1:21" ht="18.75">
      <c r="B22" s="189" t="s">
        <v>241</v>
      </c>
      <c r="C22" s="216">
        <f>C21/15</f>
        <v>4.2044444444444444</v>
      </c>
      <c r="D22" s="210">
        <v>1</v>
      </c>
      <c r="E22" s="211"/>
      <c r="F22" s="212">
        <v>100</v>
      </c>
      <c r="G22" s="213">
        <v>0.33300000000000002</v>
      </c>
      <c r="H22" s="212"/>
      <c r="I22" s="214">
        <v>0.5</v>
      </c>
      <c r="J22" s="212"/>
      <c r="K22" s="214">
        <v>0.5</v>
      </c>
      <c r="L22" s="212"/>
      <c r="M22" s="212">
        <v>100</v>
      </c>
      <c r="N22" s="212"/>
      <c r="O22" s="214">
        <v>0.71399999999999997</v>
      </c>
      <c r="P22" s="212"/>
      <c r="Q22" s="214">
        <v>0.8</v>
      </c>
      <c r="R22" s="214"/>
      <c r="S22" s="212">
        <v>100</v>
      </c>
      <c r="T22" s="212"/>
    </row>
  </sheetData>
  <mergeCells count="8">
    <mergeCell ref="O1:O2"/>
    <mergeCell ref="Q1:Q2"/>
    <mergeCell ref="C1:C2"/>
    <mergeCell ref="F1:G1"/>
    <mergeCell ref="I1:I2"/>
    <mergeCell ref="K2:K3"/>
    <mergeCell ref="M1:M2"/>
    <mergeCell ref="D1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22"/>
  <sheetViews>
    <sheetView tabSelected="1" zoomScale="57" zoomScaleNormal="57" workbookViewId="0">
      <selection activeCell="Y16" sqref="Y16"/>
    </sheetView>
  </sheetViews>
  <sheetFormatPr defaultRowHeight="15"/>
  <cols>
    <col min="1" max="1" width="5.28515625" customWidth="1"/>
    <col min="2" max="2" width="53.7109375" customWidth="1"/>
    <col min="3" max="3" width="9.28515625" customWidth="1"/>
    <col min="4" max="4" width="11.85546875" customWidth="1"/>
    <col min="5" max="5" width="10.42578125" customWidth="1"/>
    <col min="6" max="6" width="9.5703125" customWidth="1"/>
    <col min="7" max="7" width="7.85546875" customWidth="1"/>
    <col min="8" max="8" width="5.42578125" customWidth="1"/>
    <col min="9" max="9" width="8.5703125" customWidth="1"/>
    <col min="10" max="10" width="6.85546875" customWidth="1"/>
    <col min="11" max="11" width="7.140625" customWidth="1"/>
    <col min="12" max="12" width="5.140625" customWidth="1"/>
    <col min="13" max="13" width="5.85546875" customWidth="1"/>
    <col min="14" max="14" width="5.5703125" customWidth="1"/>
    <col min="15" max="15" width="6.5703125" customWidth="1"/>
    <col min="16" max="16" width="6.140625" customWidth="1"/>
    <col min="17" max="17" width="5.140625" customWidth="1"/>
    <col min="18" max="18" width="10" customWidth="1"/>
    <col min="19" max="19" width="10.140625" customWidth="1"/>
    <col min="20" max="20" width="9.5703125" customWidth="1"/>
    <col min="21" max="21" width="6.85546875" customWidth="1"/>
    <col min="22" max="22" width="7.140625" customWidth="1"/>
    <col min="23" max="23" width="7.42578125" customWidth="1"/>
    <col min="24" max="24" width="8.5703125" customWidth="1"/>
    <col min="25" max="25" width="7.42578125" customWidth="1"/>
    <col min="26" max="26" width="5.85546875" customWidth="1"/>
    <col min="27" max="27" width="7.140625" customWidth="1"/>
  </cols>
  <sheetData>
    <row r="1" spans="1:27" ht="29.25" customHeight="1">
      <c r="A1" s="254"/>
      <c r="B1" s="187"/>
      <c r="C1" s="290" t="s">
        <v>319</v>
      </c>
      <c r="D1" s="289" t="s">
        <v>320</v>
      </c>
      <c r="E1" s="217"/>
      <c r="F1" s="291" t="s">
        <v>302</v>
      </c>
      <c r="G1" s="291"/>
      <c r="H1" s="289" t="s">
        <v>320</v>
      </c>
      <c r="I1" s="217"/>
      <c r="J1" s="290" t="s">
        <v>25</v>
      </c>
      <c r="K1" s="289" t="s">
        <v>320</v>
      </c>
      <c r="L1" s="217"/>
      <c r="M1" s="190"/>
      <c r="N1" s="289" t="s">
        <v>320</v>
      </c>
      <c r="O1" s="217"/>
      <c r="P1" s="290" t="s">
        <v>28</v>
      </c>
      <c r="Q1" s="289" t="s">
        <v>320</v>
      </c>
      <c r="R1" s="217"/>
      <c r="S1" s="290" t="s">
        <v>29</v>
      </c>
      <c r="T1" s="289" t="s">
        <v>320</v>
      </c>
      <c r="U1" s="217"/>
      <c r="V1" s="290" t="s">
        <v>34</v>
      </c>
      <c r="W1" s="289" t="s">
        <v>320</v>
      </c>
      <c r="X1" s="217"/>
      <c r="Y1" s="190"/>
      <c r="Z1" s="289" t="s">
        <v>320</v>
      </c>
      <c r="AA1" s="190"/>
    </row>
    <row r="2" spans="1:27" ht="134.25">
      <c r="A2" s="254" t="s">
        <v>0</v>
      </c>
      <c r="B2" s="187" t="s">
        <v>301</v>
      </c>
      <c r="C2" s="290"/>
      <c r="D2" s="289"/>
      <c r="E2" s="191" t="s">
        <v>297</v>
      </c>
      <c r="F2" s="225" t="s">
        <v>321</v>
      </c>
      <c r="G2" s="225" t="s">
        <v>37</v>
      </c>
      <c r="H2" s="289"/>
      <c r="I2" s="191" t="s">
        <v>299</v>
      </c>
      <c r="J2" s="290"/>
      <c r="K2" s="289"/>
      <c r="L2" s="191" t="s">
        <v>297</v>
      </c>
      <c r="M2" s="224" t="s">
        <v>60</v>
      </c>
      <c r="N2" s="289"/>
      <c r="O2" s="191" t="s">
        <v>297</v>
      </c>
      <c r="P2" s="290"/>
      <c r="Q2" s="289"/>
      <c r="R2" s="191" t="s">
        <v>297</v>
      </c>
      <c r="S2" s="290"/>
      <c r="T2" s="289"/>
      <c r="U2" s="191" t="s">
        <v>297</v>
      </c>
      <c r="V2" s="290"/>
      <c r="W2" s="289"/>
      <c r="X2" s="222" t="s">
        <v>297</v>
      </c>
      <c r="Y2" s="226" t="s">
        <v>298</v>
      </c>
      <c r="Z2" s="289"/>
      <c r="AA2" s="223" t="s">
        <v>297</v>
      </c>
    </row>
    <row r="3" spans="1:27" ht="20.25">
      <c r="A3" s="254">
        <v>1</v>
      </c>
      <c r="B3" s="227" t="s">
        <v>303</v>
      </c>
      <c r="C3" s="233">
        <v>94</v>
      </c>
      <c r="D3" s="232">
        <v>5</v>
      </c>
      <c r="E3" s="228">
        <v>5</v>
      </c>
      <c r="F3" s="233">
        <v>5</v>
      </c>
      <c r="G3" s="233"/>
      <c r="H3" s="232"/>
      <c r="I3" s="228">
        <v>5</v>
      </c>
      <c r="J3" s="221"/>
      <c r="K3" s="232"/>
      <c r="L3" s="218"/>
      <c r="M3" s="234">
        <v>55</v>
      </c>
      <c r="N3" s="235">
        <v>3</v>
      </c>
      <c r="O3" s="236">
        <v>5</v>
      </c>
      <c r="P3" s="221">
        <v>64</v>
      </c>
      <c r="Q3" s="232">
        <v>4</v>
      </c>
      <c r="R3" s="228">
        <v>5</v>
      </c>
      <c r="S3" s="233"/>
      <c r="T3" s="232"/>
      <c r="U3" s="218"/>
      <c r="V3" s="233"/>
      <c r="W3" s="232"/>
      <c r="X3" s="218"/>
      <c r="Y3" s="221"/>
      <c r="Z3" s="232"/>
      <c r="AA3" s="218"/>
    </row>
    <row r="4" spans="1:27" ht="21">
      <c r="A4" s="254">
        <v>2</v>
      </c>
      <c r="B4" s="227" t="s">
        <v>304</v>
      </c>
      <c r="C4" s="238">
        <v>50</v>
      </c>
      <c r="D4" s="237">
        <v>3</v>
      </c>
      <c r="E4" s="229">
        <v>4</v>
      </c>
      <c r="F4" s="238">
        <v>4</v>
      </c>
      <c r="G4" s="238"/>
      <c r="H4" s="237"/>
      <c r="I4" s="229">
        <v>4</v>
      </c>
      <c r="J4" s="13"/>
      <c r="K4" s="237"/>
      <c r="L4" s="219"/>
      <c r="M4" s="238">
        <v>43</v>
      </c>
      <c r="N4" s="237">
        <v>3</v>
      </c>
      <c r="O4" s="229">
        <v>4</v>
      </c>
      <c r="P4" s="13">
        <v>34</v>
      </c>
      <c r="Q4" s="237">
        <v>2</v>
      </c>
      <c r="R4" s="229">
        <v>5</v>
      </c>
      <c r="S4" s="238"/>
      <c r="T4" s="237"/>
      <c r="U4" s="219"/>
      <c r="V4" s="238"/>
      <c r="W4" s="237"/>
      <c r="X4" s="219"/>
      <c r="Y4" s="13"/>
      <c r="Z4" s="237"/>
      <c r="AA4" s="219"/>
    </row>
    <row r="5" spans="1:27" ht="21">
      <c r="A5" s="254">
        <v>3</v>
      </c>
      <c r="B5" s="227" t="s">
        <v>305</v>
      </c>
      <c r="C5" s="238">
        <v>69</v>
      </c>
      <c r="D5" s="237">
        <v>4</v>
      </c>
      <c r="E5" s="229">
        <v>5</v>
      </c>
      <c r="F5" s="238">
        <v>3</v>
      </c>
      <c r="G5" s="238"/>
      <c r="H5" s="237"/>
      <c r="I5" s="229">
        <v>4</v>
      </c>
      <c r="J5" s="13"/>
      <c r="K5" s="237"/>
      <c r="L5" s="219"/>
      <c r="M5" s="238">
        <v>23</v>
      </c>
      <c r="N5" s="239">
        <v>2</v>
      </c>
      <c r="O5" s="231">
        <v>4</v>
      </c>
      <c r="P5" s="13">
        <v>30</v>
      </c>
      <c r="Q5" s="237">
        <v>2</v>
      </c>
      <c r="R5" s="229">
        <v>4</v>
      </c>
      <c r="S5" s="238"/>
      <c r="T5" s="237"/>
      <c r="U5" s="219"/>
      <c r="V5" s="238"/>
      <c r="W5" s="237"/>
      <c r="X5" s="219"/>
      <c r="Y5" s="13"/>
      <c r="Z5" s="237"/>
      <c r="AA5" s="219"/>
    </row>
    <row r="6" spans="1:27" ht="21">
      <c r="A6" s="254">
        <v>4</v>
      </c>
      <c r="B6" s="227" t="s">
        <v>306</v>
      </c>
      <c r="C6" s="238">
        <v>70</v>
      </c>
      <c r="D6" s="237">
        <v>4</v>
      </c>
      <c r="E6" s="229">
        <v>4</v>
      </c>
      <c r="F6" s="238">
        <v>4</v>
      </c>
      <c r="G6" s="238"/>
      <c r="H6" s="237"/>
      <c r="I6" s="229">
        <v>4</v>
      </c>
      <c r="J6" s="13"/>
      <c r="K6" s="237"/>
      <c r="L6" s="219"/>
      <c r="M6" s="238"/>
      <c r="N6" s="237"/>
      <c r="O6" s="229"/>
      <c r="P6" s="13"/>
      <c r="Q6" s="237"/>
      <c r="R6" s="229"/>
      <c r="S6" s="238"/>
      <c r="T6" s="237"/>
      <c r="U6" s="219"/>
      <c r="V6" s="238">
        <v>70</v>
      </c>
      <c r="W6" s="237">
        <v>5</v>
      </c>
      <c r="X6" s="229">
        <v>4</v>
      </c>
      <c r="Y6" s="240"/>
      <c r="Z6" s="237"/>
      <c r="AA6" s="229"/>
    </row>
    <row r="7" spans="1:27" ht="21">
      <c r="A7" s="254">
        <v>5</v>
      </c>
      <c r="B7" s="227" t="s">
        <v>307</v>
      </c>
      <c r="C7" s="238">
        <v>65</v>
      </c>
      <c r="D7" s="237">
        <v>4</v>
      </c>
      <c r="E7" s="229">
        <v>4</v>
      </c>
      <c r="F7" s="238">
        <v>3</v>
      </c>
      <c r="G7" s="238"/>
      <c r="H7" s="237"/>
      <c r="I7" s="229">
        <v>4</v>
      </c>
      <c r="J7" s="13"/>
      <c r="K7" s="237"/>
      <c r="L7" s="219"/>
      <c r="M7" s="238"/>
      <c r="N7" s="237"/>
      <c r="O7" s="229"/>
      <c r="P7" s="13"/>
      <c r="Q7" s="237"/>
      <c r="R7" s="229"/>
      <c r="S7" s="238">
        <v>36</v>
      </c>
      <c r="T7" s="237">
        <v>3</v>
      </c>
      <c r="U7" s="229">
        <v>4</v>
      </c>
      <c r="V7" s="238">
        <v>53</v>
      </c>
      <c r="W7" s="237">
        <v>3</v>
      </c>
      <c r="X7" s="229">
        <v>4</v>
      </c>
      <c r="Y7" s="240"/>
      <c r="Z7" s="237"/>
      <c r="AA7" s="229"/>
    </row>
    <row r="8" spans="1:27" ht="21">
      <c r="A8" s="254">
        <v>6</v>
      </c>
      <c r="B8" s="227" t="s">
        <v>308</v>
      </c>
      <c r="C8" s="238">
        <v>41</v>
      </c>
      <c r="D8" s="237">
        <v>3</v>
      </c>
      <c r="E8" s="229">
        <v>3</v>
      </c>
      <c r="F8" s="238">
        <v>3</v>
      </c>
      <c r="G8" s="238"/>
      <c r="H8" s="241"/>
      <c r="I8" s="255">
        <v>3</v>
      </c>
      <c r="J8" s="256"/>
      <c r="K8" s="241"/>
      <c r="L8" s="219"/>
      <c r="M8" s="238"/>
      <c r="N8" s="237"/>
      <c r="O8" s="229"/>
      <c r="P8" s="13"/>
      <c r="Q8" s="237"/>
      <c r="R8" s="229"/>
      <c r="S8" s="238"/>
      <c r="T8" s="237"/>
      <c r="U8" s="229"/>
      <c r="V8" s="238"/>
      <c r="W8" s="237"/>
      <c r="X8" s="229"/>
      <c r="Y8" s="240"/>
      <c r="Z8" s="237"/>
      <c r="AA8" s="229"/>
    </row>
    <row r="9" spans="1:27" ht="21">
      <c r="A9" s="254">
        <v>7</v>
      </c>
      <c r="B9" s="227" t="s">
        <v>309</v>
      </c>
      <c r="C9" s="238">
        <v>55</v>
      </c>
      <c r="D9" s="237">
        <v>3</v>
      </c>
      <c r="E9" s="229">
        <v>4</v>
      </c>
      <c r="F9" s="238">
        <v>4</v>
      </c>
      <c r="G9" s="238"/>
      <c r="H9" s="237"/>
      <c r="I9" s="229">
        <v>4</v>
      </c>
      <c r="J9" s="13"/>
      <c r="K9" s="237"/>
      <c r="L9" s="219"/>
      <c r="M9" s="238"/>
      <c r="N9" s="241"/>
      <c r="O9" s="229"/>
      <c r="P9" s="13"/>
      <c r="Q9" s="237"/>
      <c r="R9" s="229"/>
      <c r="S9" s="238">
        <v>45</v>
      </c>
      <c r="T9" s="237">
        <v>3</v>
      </c>
      <c r="U9" s="229">
        <v>4</v>
      </c>
      <c r="V9" s="238">
        <v>42</v>
      </c>
      <c r="W9" s="237">
        <v>3</v>
      </c>
      <c r="X9" s="229">
        <v>4</v>
      </c>
      <c r="Y9" s="240"/>
      <c r="Z9" s="237"/>
      <c r="AA9" s="229"/>
    </row>
    <row r="10" spans="1:27" ht="21">
      <c r="A10" s="254">
        <v>8</v>
      </c>
      <c r="B10" s="227" t="s">
        <v>310</v>
      </c>
      <c r="C10" s="238">
        <v>80</v>
      </c>
      <c r="D10" s="237">
        <v>5</v>
      </c>
      <c r="E10" s="229">
        <v>5</v>
      </c>
      <c r="F10" s="238">
        <v>5</v>
      </c>
      <c r="G10" s="238"/>
      <c r="H10" s="237"/>
      <c r="I10" s="229">
        <v>5</v>
      </c>
      <c r="J10" s="13"/>
      <c r="K10" s="237"/>
      <c r="L10" s="219"/>
      <c r="M10" s="238">
        <v>48</v>
      </c>
      <c r="N10" s="237">
        <v>3</v>
      </c>
      <c r="O10" s="231">
        <v>5</v>
      </c>
      <c r="P10" s="13">
        <v>45</v>
      </c>
      <c r="Q10" s="237">
        <v>3</v>
      </c>
      <c r="R10" s="229">
        <v>5</v>
      </c>
      <c r="S10" s="238"/>
      <c r="T10" s="237"/>
      <c r="U10" s="229"/>
      <c r="V10" s="238"/>
      <c r="W10" s="237"/>
      <c r="X10" s="229"/>
      <c r="Y10" s="240"/>
      <c r="Z10" s="237"/>
      <c r="AA10" s="229"/>
    </row>
    <row r="11" spans="1:27" ht="21">
      <c r="A11" s="254">
        <v>9</v>
      </c>
      <c r="B11" s="227" t="s">
        <v>311</v>
      </c>
      <c r="C11" s="238">
        <v>53</v>
      </c>
      <c r="D11" s="237">
        <v>3</v>
      </c>
      <c r="E11" s="229">
        <v>4</v>
      </c>
      <c r="F11" s="238">
        <v>3</v>
      </c>
      <c r="G11" s="238"/>
      <c r="H11" s="237"/>
      <c r="I11" s="229">
        <v>4</v>
      </c>
      <c r="J11" s="13"/>
      <c r="K11" s="237"/>
      <c r="L11" s="219"/>
      <c r="M11" s="238"/>
      <c r="N11" s="237"/>
      <c r="O11" s="229"/>
      <c r="P11" s="13"/>
      <c r="Q11" s="237"/>
      <c r="R11" s="242"/>
      <c r="S11" s="238"/>
      <c r="T11" s="241"/>
      <c r="U11" s="229"/>
      <c r="V11" s="238"/>
      <c r="W11" s="241"/>
      <c r="X11" s="229"/>
      <c r="Y11" s="240"/>
      <c r="Z11" s="237"/>
      <c r="AA11" s="229"/>
    </row>
    <row r="12" spans="1:27" ht="21">
      <c r="A12" s="254">
        <v>10</v>
      </c>
      <c r="B12" s="227" t="s">
        <v>312</v>
      </c>
      <c r="C12" s="238">
        <v>87</v>
      </c>
      <c r="D12" s="237">
        <v>5</v>
      </c>
      <c r="E12" s="229">
        <v>5</v>
      </c>
      <c r="F12" s="238">
        <v>5</v>
      </c>
      <c r="G12" s="238"/>
      <c r="H12" s="237"/>
      <c r="I12" s="229">
        <v>5</v>
      </c>
      <c r="J12" s="13"/>
      <c r="K12" s="237"/>
      <c r="L12" s="219"/>
      <c r="M12" s="238">
        <v>43</v>
      </c>
      <c r="N12" s="237">
        <v>3</v>
      </c>
      <c r="O12" s="231">
        <v>5</v>
      </c>
      <c r="P12" s="13"/>
      <c r="Q12" s="237"/>
      <c r="R12" s="229">
        <v>5</v>
      </c>
      <c r="S12" s="238"/>
      <c r="T12" s="237"/>
      <c r="U12" s="229"/>
      <c r="V12" s="238"/>
      <c r="W12" s="237"/>
      <c r="X12" s="229"/>
      <c r="Y12" s="240"/>
      <c r="Z12" s="237"/>
      <c r="AA12" s="229"/>
    </row>
    <row r="13" spans="1:27" ht="21">
      <c r="A13" s="254">
        <v>11</v>
      </c>
      <c r="B13" s="227" t="s">
        <v>313</v>
      </c>
      <c r="C13" s="238">
        <v>72</v>
      </c>
      <c r="D13" s="237">
        <v>5</v>
      </c>
      <c r="E13" s="229">
        <v>5</v>
      </c>
      <c r="F13" s="238">
        <v>5</v>
      </c>
      <c r="G13" s="238"/>
      <c r="H13" s="237"/>
      <c r="I13" s="229">
        <v>5</v>
      </c>
      <c r="J13" s="13"/>
      <c r="K13" s="237"/>
      <c r="L13" s="219"/>
      <c r="M13" s="238">
        <v>58</v>
      </c>
      <c r="N13" s="237">
        <v>4</v>
      </c>
      <c r="O13" s="229">
        <v>5</v>
      </c>
      <c r="P13" s="13">
        <v>69</v>
      </c>
      <c r="Q13" s="237">
        <v>4</v>
      </c>
      <c r="R13" s="229">
        <v>5</v>
      </c>
      <c r="S13" s="238"/>
      <c r="T13" s="237"/>
      <c r="U13" s="229"/>
      <c r="V13" s="238"/>
      <c r="W13" s="237"/>
      <c r="X13" s="229"/>
      <c r="Y13" s="240"/>
      <c r="Z13" s="237"/>
      <c r="AA13" s="229"/>
    </row>
    <row r="14" spans="1:27" ht="21">
      <c r="A14" s="254">
        <v>12</v>
      </c>
      <c r="B14" s="227" t="s">
        <v>314</v>
      </c>
      <c r="C14" s="238">
        <v>65</v>
      </c>
      <c r="D14" s="237">
        <v>4</v>
      </c>
      <c r="E14" s="229">
        <v>5</v>
      </c>
      <c r="F14" s="238">
        <v>5</v>
      </c>
      <c r="G14" s="238"/>
      <c r="H14" s="237"/>
      <c r="I14" s="229">
        <v>5</v>
      </c>
      <c r="J14" s="13"/>
      <c r="K14" s="237"/>
      <c r="L14" s="219"/>
      <c r="M14" s="238"/>
      <c r="N14" s="237"/>
      <c r="O14" s="229"/>
      <c r="P14" s="13"/>
      <c r="Q14" s="237"/>
      <c r="R14" s="242"/>
      <c r="S14" s="238"/>
      <c r="T14" s="241"/>
      <c r="U14" s="229"/>
      <c r="V14" s="238">
        <v>48</v>
      </c>
      <c r="W14" s="239">
        <v>3</v>
      </c>
      <c r="X14" s="231">
        <v>5</v>
      </c>
      <c r="Y14" s="240"/>
      <c r="Z14" s="237"/>
      <c r="AA14" s="229"/>
    </row>
    <row r="15" spans="1:27" ht="21">
      <c r="A15" s="254">
        <v>13</v>
      </c>
      <c r="B15" s="227" t="s">
        <v>315</v>
      </c>
      <c r="C15" s="238">
        <v>72</v>
      </c>
      <c r="D15" s="237">
        <v>5</v>
      </c>
      <c r="E15" s="229">
        <v>5</v>
      </c>
      <c r="F15" s="238">
        <v>4</v>
      </c>
      <c r="G15" s="238"/>
      <c r="H15" s="237"/>
      <c r="I15" s="229">
        <v>5</v>
      </c>
      <c r="J15" s="13"/>
      <c r="K15" s="237"/>
      <c r="L15" s="219"/>
      <c r="M15" s="238">
        <v>47</v>
      </c>
      <c r="N15" s="237">
        <v>3</v>
      </c>
      <c r="O15" s="231">
        <v>5</v>
      </c>
      <c r="P15" s="13">
        <v>45</v>
      </c>
      <c r="Q15" s="237">
        <v>3</v>
      </c>
      <c r="R15" s="229">
        <v>5</v>
      </c>
      <c r="S15" s="238"/>
      <c r="T15" s="237"/>
      <c r="U15" s="229"/>
      <c r="V15" s="238"/>
      <c r="W15" s="237"/>
      <c r="X15" s="229"/>
      <c r="Y15" s="240"/>
      <c r="Z15" s="237"/>
      <c r="AA15" s="229"/>
    </row>
    <row r="16" spans="1:27" ht="21">
      <c r="A16" s="254">
        <v>14</v>
      </c>
      <c r="B16" s="227" t="s">
        <v>316</v>
      </c>
      <c r="C16" s="238">
        <v>69</v>
      </c>
      <c r="D16" s="237">
        <v>4</v>
      </c>
      <c r="E16" s="229">
        <v>5</v>
      </c>
      <c r="F16" s="238">
        <v>4</v>
      </c>
      <c r="G16" s="238"/>
      <c r="H16" s="241"/>
      <c r="I16" s="229">
        <v>5</v>
      </c>
      <c r="J16" s="13"/>
      <c r="K16" s="237"/>
      <c r="L16" s="219"/>
      <c r="M16" s="238"/>
      <c r="N16" s="237"/>
      <c r="O16" s="229"/>
      <c r="P16" s="13"/>
      <c r="Q16" s="237"/>
      <c r="R16" s="229"/>
      <c r="S16" s="238"/>
      <c r="T16" s="237"/>
      <c r="U16" s="229"/>
      <c r="V16" s="238">
        <v>65</v>
      </c>
      <c r="W16" s="243">
        <v>4</v>
      </c>
      <c r="X16" s="229">
        <v>5</v>
      </c>
      <c r="Y16" s="240"/>
      <c r="Z16" s="237"/>
      <c r="AA16" s="229">
        <v>5</v>
      </c>
    </row>
    <row r="17" spans="1:28" ht="21">
      <c r="A17" s="254">
        <v>15</v>
      </c>
      <c r="B17" s="227" t="s">
        <v>317</v>
      </c>
      <c r="C17" s="238">
        <v>45</v>
      </c>
      <c r="D17" s="237">
        <v>3</v>
      </c>
      <c r="E17" s="229">
        <v>4</v>
      </c>
      <c r="F17" s="238"/>
      <c r="G17" s="238">
        <v>46</v>
      </c>
      <c r="H17" s="237">
        <v>3</v>
      </c>
      <c r="I17" s="229">
        <v>4</v>
      </c>
      <c r="J17" s="238">
        <v>33</v>
      </c>
      <c r="K17" s="239">
        <v>2</v>
      </c>
      <c r="L17" s="231">
        <v>4</v>
      </c>
      <c r="M17" s="238"/>
      <c r="N17" s="237"/>
      <c r="O17" s="229"/>
      <c r="P17" s="13"/>
      <c r="Q17" s="237"/>
      <c r="R17" s="229"/>
      <c r="S17" s="238"/>
      <c r="T17" s="237"/>
      <c r="U17" s="229"/>
      <c r="V17" s="238"/>
      <c r="W17" s="237"/>
      <c r="X17" s="229"/>
      <c r="Y17" s="240"/>
      <c r="Z17" s="237"/>
      <c r="AA17" s="229"/>
    </row>
    <row r="18" spans="1:28" ht="21">
      <c r="A18" s="254">
        <v>16</v>
      </c>
      <c r="B18" s="227" t="s">
        <v>318</v>
      </c>
      <c r="C18" s="238">
        <v>72</v>
      </c>
      <c r="D18" s="237">
        <v>5</v>
      </c>
      <c r="E18" s="229">
        <v>5</v>
      </c>
      <c r="F18" s="238">
        <v>4</v>
      </c>
      <c r="G18" s="238"/>
      <c r="H18" s="237"/>
      <c r="I18" s="229">
        <v>4</v>
      </c>
      <c r="J18" s="13"/>
      <c r="K18" s="237"/>
      <c r="L18" s="219"/>
      <c r="M18" s="238"/>
      <c r="N18" s="237"/>
      <c r="O18" s="229"/>
      <c r="P18" s="13"/>
      <c r="Q18" s="244"/>
      <c r="R18" s="229"/>
      <c r="S18" s="238">
        <v>67</v>
      </c>
      <c r="T18" s="237">
        <v>4</v>
      </c>
      <c r="U18" s="229">
        <v>5</v>
      </c>
      <c r="V18" s="238">
        <v>67</v>
      </c>
      <c r="W18" s="237">
        <v>4</v>
      </c>
      <c r="X18" s="229">
        <v>5</v>
      </c>
      <c r="Y18" s="240"/>
      <c r="Z18" s="237"/>
      <c r="AA18" s="229"/>
    </row>
    <row r="19" spans="1:28" ht="21">
      <c r="A19" s="254"/>
      <c r="B19" s="227"/>
      <c r="C19" s="238">
        <f>SUM(C3:C18)/16</f>
        <v>66.1875</v>
      </c>
      <c r="D19" s="237"/>
      <c r="E19" s="229"/>
      <c r="F19" s="238">
        <f>11/15*100</f>
        <v>73.333333333333329</v>
      </c>
      <c r="G19" s="238"/>
      <c r="H19" s="237"/>
      <c r="I19" s="229"/>
      <c r="J19" s="13"/>
      <c r="K19" s="237">
        <v>0</v>
      </c>
      <c r="L19" s="219"/>
      <c r="M19" s="238">
        <f>SUM(M3:M18)/7</f>
        <v>45.285714285714285</v>
      </c>
      <c r="N19" s="237">
        <f>1/7*100</f>
        <v>14.285714285714285</v>
      </c>
      <c r="O19" s="229">
        <f>SUM(O3:O18)</f>
        <v>33</v>
      </c>
      <c r="P19" s="13"/>
      <c r="Q19" s="244"/>
      <c r="R19" s="229"/>
      <c r="S19" s="238"/>
      <c r="T19" s="237"/>
      <c r="U19" s="229"/>
      <c r="V19" s="238"/>
      <c r="W19" s="237"/>
      <c r="X19" s="229"/>
      <c r="Y19" s="240"/>
      <c r="Z19" s="237"/>
      <c r="AA19" s="229"/>
    </row>
    <row r="20" spans="1:28" ht="21">
      <c r="A20" s="254"/>
      <c r="B20" s="227"/>
      <c r="C20" s="238"/>
      <c r="D20" s="237"/>
      <c r="E20" s="229"/>
      <c r="F20" s="238"/>
      <c r="G20" s="238"/>
      <c r="H20" s="237"/>
      <c r="I20" s="229"/>
      <c r="J20" s="13"/>
      <c r="K20" s="237"/>
      <c r="L20" s="219"/>
      <c r="M20" s="238"/>
      <c r="N20" s="237"/>
      <c r="O20" s="229"/>
      <c r="P20" s="13"/>
      <c r="Q20" s="244"/>
      <c r="R20" s="229"/>
      <c r="S20" s="238"/>
      <c r="T20" s="237"/>
      <c r="U20" s="229"/>
      <c r="V20" s="238"/>
      <c r="W20" s="237"/>
      <c r="X20" s="229"/>
      <c r="Y20" s="240"/>
      <c r="Z20" s="237"/>
      <c r="AA20" s="229"/>
    </row>
    <row r="21" spans="1:28" ht="18.75">
      <c r="A21" s="21"/>
      <c r="B21" s="188" t="s">
        <v>52</v>
      </c>
      <c r="C21" s="257">
        <f>SUM(C3:C18)/16</f>
        <v>66.1875</v>
      </c>
      <c r="D21" s="245">
        <v>0.68</v>
      </c>
      <c r="E21" s="245">
        <v>0.94</v>
      </c>
      <c r="F21" s="246">
        <f>SUM(F3:F18)</f>
        <v>61</v>
      </c>
      <c r="G21" s="247"/>
      <c r="H21" s="247"/>
      <c r="I21" s="247">
        <v>0.94</v>
      </c>
      <c r="J21" s="247"/>
      <c r="K21" s="247"/>
      <c r="L21" s="246"/>
      <c r="M21" s="246">
        <v>0.45</v>
      </c>
      <c r="N21" s="246">
        <v>0.14000000000000001</v>
      </c>
      <c r="O21" s="248">
        <v>100</v>
      </c>
      <c r="P21" s="249"/>
      <c r="Q21" s="249"/>
      <c r="R21" s="247">
        <v>1</v>
      </c>
      <c r="S21" s="247">
        <v>0.49</v>
      </c>
      <c r="T21" s="247">
        <v>0.33300000000000002</v>
      </c>
      <c r="U21" s="248">
        <v>100</v>
      </c>
      <c r="V21" s="246">
        <v>0.56999999999999995</v>
      </c>
      <c r="W21" s="246">
        <v>0.5</v>
      </c>
      <c r="X21" s="246">
        <v>1</v>
      </c>
      <c r="Y21" s="246"/>
      <c r="Z21" s="246"/>
      <c r="AA21" s="246"/>
      <c r="AB21" s="230"/>
    </row>
    <row r="22" spans="1:28" ht="18.75">
      <c r="A22" s="21"/>
      <c r="B22" s="189" t="s">
        <v>241</v>
      </c>
      <c r="C22" s="216">
        <v>100</v>
      </c>
      <c r="D22" s="250">
        <v>1</v>
      </c>
      <c r="E22" s="250">
        <v>1</v>
      </c>
      <c r="F22" s="251">
        <v>100</v>
      </c>
      <c r="G22" s="252"/>
      <c r="H22" s="252"/>
      <c r="I22" s="251">
        <v>100</v>
      </c>
      <c r="J22" s="253"/>
      <c r="K22" s="253"/>
      <c r="L22" s="251"/>
      <c r="M22" s="253">
        <v>0.93</v>
      </c>
      <c r="N22" s="253">
        <v>0.86</v>
      </c>
      <c r="O22" s="251">
        <v>100</v>
      </c>
      <c r="P22" s="251"/>
      <c r="Q22" s="251"/>
      <c r="R22" s="251">
        <v>100</v>
      </c>
      <c r="S22" s="253">
        <v>1</v>
      </c>
      <c r="T22" s="253">
        <v>1</v>
      </c>
      <c r="U22" s="251">
        <v>100</v>
      </c>
      <c r="V22" s="253">
        <v>1</v>
      </c>
      <c r="W22" s="253">
        <v>1</v>
      </c>
      <c r="X22" s="253">
        <v>1</v>
      </c>
      <c r="Y22" s="251"/>
      <c r="Z22" s="251"/>
      <c r="AA22" s="251"/>
      <c r="AB22" s="230"/>
    </row>
  </sheetData>
  <mergeCells count="14">
    <mergeCell ref="C1:C2"/>
    <mergeCell ref="D1:D2"/>
    <mergeCell ref="F1:G1"/>
    <mergeCell ref="J1:J2"/>
    <mergeCell ref="P1:P2"/>
    <mergeCell ref="W1:W2"/>
    <mergeCell ref="Z1:Z2"/>
    <mergeCell ref="H1:H2"/>
    <mergeCell ref="V1:V2"/>
    <mergeCell ref="K1:K2"/>
    <mergeCell ref="N1:N2"/>
    <mergeCell ref="Q1:Q2"/>
    <mergeCell ref="T1:T2"/>
    <mergeCell ref="S1:S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Закрепление за учителями</vt:lpstr>
      <vt:lpstr>Таблица баллов и оценок</vt:lpstr>
      <vt:lpstr>11 КЛАСС 2016</vt:lpstr>
      <vt:lpstr>11 КЛАСС 2017</vt:lpstr>
      <vt:lpstr>11 КЛАСС 2018</vt:lpstr>
      <vt:lpstr> 11 КЛАСС 2019</vt:lpstr>
      <vt:lpstr>11  ЕГЭ 2021 </vt:lpstr>
      <vt:lpstr>11 ЕГЭ 2022</vt:lpstr>
      <vt:lpstr>'11 КЛАСС 2016'!_GoBack</vt:lpstr>
      <vt:lpstr>'11 КЛАСС 2017'!_GoBack</vt:lpstr>
      <vt:lpstr>'11 КЛАСС 2018'!_GoBack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кокрек</dc:creator>
  <cp:lastModifiedBy>школа</cp:lastModifiedBy>
  <cp:lastPrinted>2018-06-26T06:11:50Z</cp:lastPrinted>
  <dcterms:created xsi:type="dcterms:W3CDTF">2017-11-15T06:09:34Z</dcterms:created>
  <dcterms:modified xsi:type="dcterms:W3CDTF">2022-06-28T08:38:37Z</dcterms:modified>
</cp:coreProperties>
</file>